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Základn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<sst xmlns="http://schemas.openxmlformats.org/spreadsheetml/2006/main" count="207" uniqueCount="156">
  <si>
    <t>Príjmová  časť</t>
  </si>
  <si>
    <t>Spolu:</t>
  </si>
  <si>
    <t>Nedaňové príjmy</t>
  </si>
  <si>
    <t>Kapitálové príjmy</t>
  </si>
  <si>
    <t>PRÍJMY SPOLU:</t>
  </si>
  <si>
    <t>Finančné operácie</t>
  </si>
  <si>
    <t xml:space="preserve">Prevod z rezervného fondu </t>
  </si>
  <si>
    <t>Zdroje spolu</t>
  </si>
  <si>
    <t xml:space="preserve">Výdavková časť </t>
  </si>
  <si>
    <t>.0111</t>
  </si>
  <si>
    <t xml:space="preserve">Spolu </t>
  </si>
  <si>
    <t>Spolu</t>
  </si>
  <si>
    <t>.0170</t>
  </si>
  <si>
    <t>.0451</t>
  </si>
  <si>
    <t>Cestná doprava</t>
  </si>
  <si>
    <t>Nakladanie s odpadmi</t>
  </si>
  <si>
    <t>.0520</t>
  </si>
  <si>
    <t>.0630</t>
  </si>
  <si>
    <t>Verejné osvetlenie</t>
  </si>
  <si>
    <t>.0820</t>
  </si>
  <si>
    <t>Kronika</t>
  </si>
  <si>
    <t>.09111</t>
  </si>
  <si>
    <t>Školenia</t>
  </si>
  <si>
    <t>Výdavky bežného rozpočtu</t>
  </si>
  <si>
    <t>Výdavky kapitálového rozpočtu</t>
  </si>
  <si>
    <t>Granty a transfery</t>
  </si>
  <si>
    <t xml:space="preserve">Kapitálové výdavky </t>
  </si>
  <si>
    <r>
      <t xml:space="preserve">                                                       </t>
    </r>
    <r>
      <rPr>
        <b/>
        <u val="single"/>
        <sz val="12"/>
        <rFont val="Lucida Sans Unicode"/>
        <family val="0"/>
      </rPr>
      <t xml:space="preserve">  </t>
    </r>
    <r>
      <rPr>
        <b/>
        <u val="single"/>
        <sz val="12"/>
        <rFont val="Arial CE"/>
        <family val="2"/>
      </rPr>
      <t>OBEC   ŠINDLIAR,   Šindliar  144,   082 36</t>
    </r>
  </si>
  <si>
    <t>Skutočnosť 2013</t>
  </si>
  <si>
    <t xml:space="preserve">Bežné príjmy </t>
  </si>
  <si>
    <t>Daňové   príjmy</t>
  </si>
  <si>
    <t xml:space="preserve">Výnos dane z príjmov  </t>
  </si>
  <si>
    <t xml:space="preserve">Dane z majetku – nehnut. </t>
  </si>
  <si>
    <t>Dane za špecifické služby- pes, odpad</t>
  </si>
  <si>
    <t xml:space="preserve">Príjmy z vlastníctva majetku - nájomné   </t>
  </si>
  <si>
    <t xml:space="preserve">Administratívne poplatky </t>
  </si>
  <si>
    <t>Úroky z vkladov</t>
  </si>
  <si>
    <t xml:space="preserve">Iné nedaňové príjmy - dobropisy </t>
  </si>
  <si>
    <t>Tuzemské bežné granty a transfery</t>
  </si>
  <si>
    <t>Bežné príjmy spolu:</t>
  </si>
  <si>
    <t xml:space="preserve">Nedaňové príjmy </t>
  </si>
  <si>
    <t xml:space="preserve">Kapitálové príjmy z predaja majetku </t>
  </si>
  <si>
    <t>Kapitálové transfery</t>
  </si>
  <si>
    <t xml:space="preserve">Tuzemské kapitálové transfery z EU a ŠR  </t>
  </si>
  <si>
    <t>Kapitálové príjmy spolu:</t>
  </si>
  <si>
    <t xml:space="preserve">Príjmy z transakcií a finanč.aktívami  </t>
  </si>
  <si>
    <t xml:space="preserve">Prijaté úvery, pôžičky </t>
  </si>
  <si>
    <t xml:space="preserve">Tuzemské úvery, pôžičky </t>
  </si>
  <si>
    <t xml:space="preserve">Finančné operácie spolu: </t>
  </si>
  <si>
    <t xml:space="preserve">Bežné výdavky </t>
  </si>
  <si>
    <r>
      <t>.</t>
    </r>
    <r>
      <rPr>
        <b/>
        <sz val="10"/>
        <rFont val="Arial CE"/>
        <family val="2"/>
      </rPr>
      <t>0111</t>
    </r>
  </si>
  <si>
    <t xml:space="preserve">(01116)  Správa obce </t>
  </si>
  <si>
    <t>Mzdy,platy, ostatné vyrovnania</t>
  </si>
  <si>
    <t>Poistné do poisťovní</t>
  </si>
  <si>
    <t>Tovary a služby-energie, materiál,údržba</t>
  </si>
  <si>
    <t>Bežné transfery – členské, na SOU</t>
  </si>
  <si>
    <r>
      <t>.</t>
    </r>
    <r>
      <rPr>
        <b/>
        <sz val="10"/>
        <rFont val="Arial CE"/>
        <family val="2"/>
      </rPr>
      <t>0112</t>
    </r>
  </si>
  <si>
    <t>Finančná oblasť, audit, popl.banke</t>
  </si>
  <si>
    <t xml:space="preserve">Tovary a služby </t>
  </si>
  <si>
    <t>.0160</t>
  </si>
  <si>
    <t xml:space="preserve">Všeobecné verejné služby – voľby </t>
  </si>
  <si>
    <t>Mzdy, platy</t>
  </si>
  <si>
    <t xml:space="preserve">Transakcie verejného dlhu </t>
  </si>
  <si>
    <t>Splácanie úrokov a platieb z úverov</t>
  </si>
  <si>
    <r>
      <t>.</t>
    </r>
    <r>
      <rPr>
        <b/>
        <sz val="10"/>
        <rFont val="Arial CE"/>
        <family val="2"/>
      </rPr>
      <t>0320</t>
    </r>
  </si>
  <si>
    <t>Požiarna ochrana</t>
  </si>
  <si>
    <t xml:space="preserve">Tovary a služby-energie, materiál </t>
  </si>
  <si>
    <r>
      <t>.</t>
    </r>
    <r>
      <rPr>
        <b/>
        <sz val="10"/>
        <rFont val="Arial CE"/>
        <family val="2"/>
      </rPr>
      <t>0451</t>
    </r>
  </si>
  <si>
    <t>(04513)  Cestná doprava, chodníky</t>
  </si>
  <si>
    <t xml:space="preserve">Tovary a služby – materiál, údržba </t>
  </si>
  <si>
    <r>
      <t>.</t>
    </r>
    <r>
      <rPr>
        <b/>
        <sz val="10"/>
        <rFont val="Arial CE"/>
        <family val="2"/>
      </rPr>
      <t>0510</t>
    </r>
  </si>
  <si>
    <t xml:space="preserve">Tovary a služby – vývoz odpadu, kosenie </t>
  </si>
  <si>
    <r>
      <t>.</t>
    </r>
    <r>
      <rPr>
        <b/>
        <sz val="10"/>
        <rFont val="Arial CE"/>
        <family val="2"/>
      </rPr>
      <t>0520</t>
    </r>
  </si>
  <si>
    <t>Nakladanie s odpadovými vodami</t>
  </si>
  <si>
    <t xml:space="preserve">Tovary a služby - kanalizácia </t>
  </si>
  <si>
    <t>.0610</t>
  </si>
  <si>
    <t xml:space="preserve">Rozvoj bývania </t>
  </si>
  <si>
    <t>Tovary a služby</t>
  </si>
  <si>
    <r>
      <t>.</t>
    </r>
    <r>
      <rPr>
        <b/>
        <sz val="10"/>
        <rFont val="Arial CE"/>
        <family val="2"/>
      </rPr>
      <t>0620</t>
    </r>
  </si>
  <si>
    <t xml:space="preserve">Mzdy, platy, ostatné osobné vyrovnania </t>
  </si>
  <si>
    <t xml:space="preserve">Tovary a služby- materiál, služby  </t>
  </si>
  <si>
    <t>Bežné transfery – PN</t>
  </si>
  <si>
    <r>
      <t>.</t>
    </r>
    <r>
      <rPr>
        <b/>
        <sz val="10"/>
        <rFont val="Arial CE"/>
        <family val="2"/>
      </rPr>
      <t>0630</t>
    </r>
  </si>
  <si>
    <t xml:space="preserve">Zásobovanie vodou </t>
  </si>
  <si>
    <t>Tovary a služby – energia</t>
  </si>
  <si>
    <r>
      <t>.</t>
    </r>
    <r>
      <rPr>
        <b/>
        <sz val="10"/>
        <rFont val="Arial CE"/>
        <family val="2"/>
      </rPr>
      <t>0640</t>
    </r>
  </si>
  <si>
    <t xml:space="preserve">Tovary a služby-energia, materiál </t>
  </si>
  <si>
    <r>
      <t>.</t>
    </r>
    <r>
      <rPr>
        <b/>
        <sz val="10"/>
        <rFont val="Arial CE"/>
        <family val="2"/>
      </rPr>
      <t>0810</t>
    </r>
  </si>
  <si>
    <t>Rekreačné  a športové služby -ihriská</t>
  </si>
  <si>
    <t xml:space="preserve">Tovary a služby – energie, materiál </t>
  </si>
  <si>
    <r>
      <t>.</t>
    </r>
    <r>
      <rPr>
        <b/>
        <sz val="10"/>
        <rFont val="Arial CE"/>
        <family val="2"/>
      </rPr>
      <t>0820</t>
    </r>
  </si>
  <si>
    <t xml:space="preserve">Ostatné kultúrne služby </t>
  </si>
  <si>
    <t xml:space="preserve">Tovary a služby- dohoda, knihy </t>
  </si>
  <si>
    <t>Tovary a služby – energie</t>
  </si>
  <si>
    <t xml:space="preserve">Tovary a služby-materiál, energie </t>
  </si>
  <si>
    <t xml:space="preserve">Bežné transfery </t>
  </si>
  <si>
    <r>
      <t>.</t>
    </r>
    <r>
      <rPr>
        <b/>
        <sz val="10"/>
        <rFont val="Arial CE"/>
        <family val="2"/>
      </rPr>
      <t>0830</t>
    </r>
  </si>
  <si>
    <t>Vysielacie služby – rozhlas</t>
  </si>
  <si>
    <t xml:space="preserve">Tovary a služby – SOZA, materiál </t>
  </si>
  <si>
    <r>
      <t>.</t>
    </r>
    <r>
      <rPr>
        <b/>
        <sz val="10"/>
        <rFont val="Arial CE"/>
        <family val="2"/>
      </rPr>
      <t>0840</t>
    </r>
  </si>
  <si>
    <t>Nábož.a i.spol.služby-cintorín</t>
  </si>
  <si>
    <t xml:space="preserve">Tovary a služby - materiál </t>
  </si>
  <si>
    <r>
      <t>.</t>
    </r>
    <r>
      <rPr>
        <b/>
        <sz val="10"/>
        <rFont val="Arial CE"/>
        <family val="2"/>
      </rPr>
      <t>0860</t>
    </r>
  </si>
  <si>
    <r>
      <t>.</t>
    </r>
    <r>
      <rPr>
        <b/>
        <sz val="10"/>
        <rFont val="Arial CE"/>
        <family val="2"/>
      </rPr>
      <t>09111</t>
    </r>
  </si>
  <si>
    <t>Predškolská výchova</t>
  </si>
  <si>
    <t xml:space="preserve">Mzdy, platy, ostatné osobné vyrovnania  </t>
  </si>
  <si>
    <t xml:space="preserve">Tovary a služby-energie, materiál  </t>
  </si>
  <si>
    <r>
      <t>.</t>
    </r>
    <r>
      <rPr>
        <b/>
        <sz val="10"/>
        <rFont val="Arial CE"/>
        <family val="2"/>
      </rPr>
      <t>0950</t>
    </r>
  </si>
  <si>
    <r>
      <t>.</t>
    </r>
    <r>
      <rPr>
        <b/>
        <sz val="10"/>
        <rFont val="Arial CE"/>
        <family val="2"/>
      </rPr>
      <t>09601</t>
    </r>
  </si>
  <si>
    <t>Školské stravovanie</t>
  </si>
  <si>
    <t xml:space="preserve">Poistné do poisťovní </t>
  </si>
  <si>
    <t xml:space="preserve">Tovary a služby- materiál, dohody  </t>
  </si>
  <si>
    <t>Bežné transfery - PN</t>
  </si>
  <si>
    <r>
      <t>.</t>
    </r>
    <r>
      <rPr>
        <b/>
        <sz val="10"/>
        <rFont val="Arial CE"/>
        <family val="2"/>
      </rPr>
      <t>1040</t>
    </r>
  </si>
  <si>
    <t xml:space="preserve">Rodina a deti </t>
  </si>
  <si>
    <t>Bežné transfery–strava MŠ</t>
  </si>
  <si>
    <r>
      <t>.</t>
    </r>
    <r>
      <rPr>
        <b/>
        <sz val="10"/>
        <rFont val="Arial CE"/>
        <family val="2"/>
      </rPr>
      <t>1070</t>
    </r>
  </si>
  <si>
    <t xml:space="preserve">Tovary a služby-strava, škol.potr.,PnD </t>
  </si>
  <si>
    <t>Obstaranie kapitálových aktív</t>
  </si>
  <si>
    <t>.0320</t>
  </si>
  <si>
    <t xml:space="preserve">Nakladanie s odpadmi </t>
  </si>
  <si>
    <t xml:space="preserve">Obst.kapitálových aktív – kanalizácia </t>
  </si>
  <si>
    <t>Obst.kapitálových aktív–nákup pozemkov</t>
  </si>
  <si>
    <t xml:space="preserve">Rekonštrukcia MŠ </t>
  </si>
  <si>
    <t>Obst.kapitálových aktív – vykurovanie</t>
  </si>
  <si>
    <t xml:space="preserve">VÝDAVKY  SPOLU </t>
  </si>
  <si>
    <t xml:space="preserve">Finančné operácie </t>
  </si>
  <si>
    <t>.0710</t>
  </si>
  <si>
    <t>Účasť na majetku</t>
  </si>
  <si>
    <t xml:space="preserve">Splácanie istín – splátka úveru </t>
  </si>
  <si>
    <t>Výdavky finančných operácií</t>
  </si>
  <si>
    <t>Výdavky celkom</t>
  </si>
  <si>
    <t xml:space="preserve">                          Ing. František Sedlák </t>
  </si>
  <si>
    <t xml:space="preserve">                             Starosta obce </t>
  </si>
  <si>
    <t xml:space="preserve">                                                                               </t>
  </si>
  <si>
    <t>Skutočnosť  2014 v €</t>
  </si>
  <si>
    <t>Schválený 2015</t>
  </si>
  <si>
    <t>Očakávaná skutočnosť 2015</t>
  </si>
  <si>
    <t>Potraviny</t>
  </si>
  <si>
    <t>Soc.pomoc občanom v HN</t>
  </si>
  <si>
    <t xml:space="preserve">Správa obce </t>
  </si>
  <si>
    <t>Staroba</t>
  </si>
  <si>
    <t xml:space="preserve">(0820)  Knižnica </t>
  </si>
  <si>
    <t xml:space="preserve">(0820) Kultúrne pamiatky </t>
  </si>
  <si>
    <t>(0820) Ostatné kultúrne služby KD</t>
  </si>
  <si>
    <t>Transfer jednotlivcovi</t>
  </si>
  <si>
    <t xml:space="preserve">Rovoj obcí </t>
  </si>
  <si>
    <t xml:space="preserve">Obst.kapitálových aktív </t>
  </si>
  <si>
    <t>Zásobovanie vodou</t>
  </si>
  <si>
    <t>Obstaranie kapitálových aktív - vodojem</t>
  </si>
  <si>
    <t>Obst.kapitálových aktív-  KD</t>
  </si>
  <si>
    <r>
      <t xml:space="preserve">                                     </t>
    </r>
    <r>
      <rPr>
        <b/>
        <sz val="16"/>
        <rFont val="Arial"/>
        <family val="2"/>
      </rPr>
      <t xml:space="preserve">VIACROČNÝ ROZPOČET  NA   ROKY   2016 – 2018 </t>
    </r>
  </si>
  <si>
    <t xml:space="preserve"> Schválený rozpočet 2016 v €</t>
  </si>
  <si>
    <t>Rozpočet  2017 v €</t>
  </si>
  <si>
    <t>Rozpočet  2018 v €</t>
  </si>
  <si>
    <t xml:space="preserve">Vyvesený na úradnej tabuli  dňa:  14.12.2015     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</si>
</sst>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_S_k_-;\-* #,##0._S_k_-;_-* &quot;- &quot;_S_k_-;_-@_-"/>
    <numFmt numFmtId="165" formatCode="#,##0.00;[Red]#,##0.00"/>
    <numFmt numFmtId="166" formatCode="#,##0.00\ [$Sk-41B];[Red]\-#,##0.00\ [$Sk-41B]"/>
    <numFmt numFmtId="167" formatCode="#"/>
    <numFmt numFmtId="168" formatCode="0.0"/>
  </numFmts>
  <fonts count="5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2"/>
      <name val="Lucida Sans Unicode"/>
      <family val="0"/>
    </font>
    <font>
      <b/>
      <u val="single"/>
      <sz val="12"/>
      <name val="Lucida Sans Unicode"/>
      <family val="0"/>
    </font>
    <font>
      <b/>
      <u val="single"/>
      <sz val="12"/>
      <name val="Arial CE"/>
      <family val="2"/>
    </font>
    <font>
      <b/>
      <sz val="16"/>
      <name val="Arial"/>
      <family val="2"/>
    </font>
    <font>
      <b/>
      <sz val="14"/>
      <color indexed="8"/>
      <name val="Lucida Sans Unicode"/>
      <family val="0"/>
    </font>
    <font>
      <sz val="10"/>
      <color indexed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6"/>
      <color indexed="8"/>
      <name val="Arial CE"/>
      <family val="2"/>
    </font>
    <font>
      <b/>
      <sz val="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166" fontId="0" fillId="35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5" borderId="10" xfId="0" applyNumberForma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7" fontId="13" fillId="35" borderId="10" xfId="0" applyNumberFormat="1" applyFont="1" applyFill="1" applyBorder="1" applyAlignment="1">
      <alignment horizontal="right"/>
    </xf>
    <xf numFmtId="165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13" fillId="35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14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5" fillId="35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38" borderId="10" xfId="0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38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justify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4BD5E"/>
      <rgbColor rgb="00E6E64C"/>
      <rgbColor rgb="00FF9900"/>
      <rgbColor rgb="00FF6633"/>
      <rgbColor rgb="00666699"/>
      <rgbColor rgb="007DA647"/>
      <rgbColor rgb="00003366"/>
      <rgbColor rgb="00339966"/>
      <rgbColor rgb="00003300"/>
      <rgbColor rgb="00333300"/>
      <rgbColor rgb="00993300"/>
      <rgbColor rgb="00EB613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2016%20&#352;indliar%20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ožkovitý"/>
      <sheetName val="Základný"/>
      <sheetName val="Úpravený 7"/>
    </sheetNames>
    <sheetDataSet>
      <sheetData sheetId="0">
        <row r="9">
          <cell r="I9">
            <v>136000</v>
          </cell>
          <cell r="J9">
            <v>140000</v>
          </cell>
          <cell r="K9">
            <v>144000</v>
          </cell>
        </row>
        <row r="14">
          <cell r="I14">
            <v>7770</v>
          </cell>
          <cell r="J14">
            <v>7770</v>
          </cell>
          <cell r="K14">
            <v>7770</v>
          </cell>
        </row>
        <row r="19">
          <cell r="I19">
            <v>5205</v>
          </cell>
          <cell r="J19">
            <v>5320</v>
          </cell>
          <cell r="K19">
            <v>5318</v>
          </cell>
        </row>
        <row r="23">
          <cell r="J23">
            <v>2500</v>
          </cell>
          <cell r="K23">
            <v>2500</v>
          </cell>
        </row>
        <row r="24">
          <cell r="I24">
            <v>2500</v>
          </cell>
        </row>
        <row r="29">
          <cell r="I29">
            <v>2680</v>
          </cell>
          <cell r="J29">
            <v>2860</v>
          </cell>
          <cell r="K29">
            <v>2860</v>
          </cell>
        </row>
        <row r="30">
          <cell r="J30">
            <v>10</v>
          </cell>
          <cell r="K30">
            <v>10</v>
          </cell>
        </row>
        <row r="31">
          <cell r="I31">
            <v>10</v>
          </cell>
        </row>
        <row r="32">
          <cell r="J32">
            <v>350</v>
          </cell>
          <cell r="K32">
            <v>350</v>
          </cell>
        </row>
        <row r="33">
          <cell r="I33">
            <v>800</v>
          </cell>
        </row>
        <row r="37">
          <cell r="I37">
            <v>1400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51">
          <cell r="I51">
            <v>0</v>
          </cell>
          <cell r="J51">
            <v>9000</v>
          </cell>
          <cell r="K51">
            <v>2800</v>
          </cell>
        </row>
        <row r="61">
          <cell r="I61">
            <v>31000</v>
          </cell>
          <cell r="J61">
            <v>32000</v>
          </cell>
          <cell r="K61">
            <v>32800</v>
          </cell>
        </row>
        <row r="70">
          <cell r="I70">
            <v>11420</v>
          </cell>
          <cell r="J70">
            <v>11545</v>
          </cell>
          <cell r="K70">
            <v>11727</v>
          </cell>
        </row>
        <row r="107">
          <cell r="I107">
            <v>16794</v>
          </cell>
          <cell r="J107">
            <v>14440</v>
          </cell>
          <cell r="K107">
            <v>14060</v>
          </cell>
        </row>
        <row r="110">
          <cell r="I110">
            <v>800</v>
          </cell>
          <cell r="J110">
            <v>800</v>
          </cell>
          <cell r="K110">
            <v>800</v>
          </cell>
        </row>
        <row r="116">
          <cell r="I116">
            <v>1000</v>
          </cell>
          <cell r="J116">
            <v>1000</v>
          </cell>
          <cell r="K116">
            <v>1000</v>
          </cell>
        </row>
        <row r="122">
          <cell r="J122">
            <v>0</v>
          </cell>
          <cell r="K122">
            <v>0</v>
          </cell>
        </row>
        <row r="134">
          <cell r="I134">
            <v>2860</v>
          </cell>
          <cell r="J134">
            <v>1360</v>
          </cell>
          <cell r="K134">
            <v>1310</v>
          </cell>
        </row>
        <row r="139">
          <cell r="I139">
            <v>1100</v>
          </cell>
          <cell r="J139">
            <v>600</v>
          </cell>
          <cell r="K139">
            <v>600</v>
          </cell>
        </row>
        <row r="148">
          <cell r="I148">
            <v>6970</v>
          </cell>
          <cell r="J148">
            <v>6450</v>
          </cell>
          <cell r="K148">
            <v>6110</v>
          </cell>
        </row>
        <row r="152">
          <cell r="I152">
            <v>650</v>
          </cell>
          <cell r="J152">
            <v>540</v>
          </cell>
          <cell r="K152">
            <v>340</v>
          </cell>
        </row>
        <row r="160">
          <cell r="I160">
            <v>15200</v>
          </cell>
          <cell r="J160">
            <v>15300</v>
          </cell>
          <cell r="K160">
            <v>15400</v>
          </cell>
        </row>
        <row r="169">
          <cell r="I169">
            <v>5410</v>
          </cell>
          <cell r="J169">
            <v>5565</v>
          </cell>
          <cell r="K169">
            <v>5655</v>
          </cell>
        </row>
        <row r="177">
          <cell r="J177">
            <v>3550</v>
          </cell>
          <cell r="K177">
            <v>3610</v>
          </cell>
        </row>
        <row r="179">
          <cell r="I179">
            <v>90</v>
          </cell>
          <cell r="J179">
            <v>100</v>
          </cell>
          <cell r="K179">
            <v>100</v>
          </cell>
        </row>
        <row r="184">
          <cell r="I184">
            <v>240</v>
          </cell>
          <cell r="J184">
            <v>240</v>
          </cell>
          <cell r="K184">
            <v>240</v>
          </cell>
        </row>
        <row r="190">
          <cell r="I190">
            <v>3550</v>
          </cell>
          <cell r="J190">
            <v>3350</v>
          </cell>
          <cell r="K190">
            <v>3400</v>
          </cell>
        </row>
        <row r="197">
          <cell r="I197">
            <v>575</v>
          </cell>
          <cell r="J197">
            <v>575</v>
          </cell>
          <cell r="K197">
            <v>510</v>
          </cell>
        </row>
        <row r="203">
          <cell r="I203">
            <v>59</v>
          </cell>
          <cell r="J203">
            <v>59</v>
          </cell>
          <cell r="K203">
            <v>59</v>
          </cell>
        </row>
        <row r="216">
          <cell r="I216">
            <v>4460</v>
          </cell>
          <cell r="J216">
            <v>3860</v>
          </cell>
          <cell r="K216">
            <v>3860</v>
          </cell>
        </row>
        <row r="222">
          <cell r="I222">
            <v>100</v>
          </cell>
          <cell r="J222">
            <v>100</v>
          </cell>
          <cell r="K222">
            <v>100</v>
          </cell>
        </row>
        <row r="226">
          <cell r="I226">
            <v>100</v>
          </cell>
          <cell r="J226">
            <v>50</v>
          </cell>
          <cell r="K226">
            <v>50</v>
          </cell>
        </row>
        <row r="229">
          <cell r="I229">
            <v>0</v>
          </cell>
          <cell r="J229">
            <v>100</v>
          </cell>
          <cell r="K229">
            <v>100</v>
          </cell>
        </row>
        <row r="237">
          <cell r="I237">
            <v>18800</v>
          </cell>
          <cell r="J237">
            <v>19500</v>
          </cell>
          <cell r="K237">
            <v>20100</v>
          </cell>
        </row>
        <row r="246">
          <cell r="I246">
            <v>6575</v>
          </cell>
          <cell r="J246">
            <v>6835</v>
          </cell>
          <cell r="K246">
            <v>7071</v>
          </cell>
        </row>
        <row r="258">
          <cell r="I258">
            <v>8552</v>
          </cell>
          <cell r="J258">
            <v>6852</v>
          </cell>
          <cell r="K258">
            <v>7242</v>
          </cell>
        </row>
        <row r="260">
          <cell r="I260">
            <v>100</v>
          </cell>
          <cell r="J260">
            <v>100</v>
          </cell>
          <cell r="K260">
            <v>100</v>
          </cell>
        </row>
        <row r="265">
          <cell r="I265">
            <v>1000</v>
          </cell>
          <cell r="J265">
            <v>1000</v>
          </cell>
          <cell r="K265">
            <v>1000</v>
          </cell>
        </row>
        <row r="271">
          <cell r="I271">
            <v>4360</v>
          </cell>
          <cell r="J271">
            <v>4580</v>
          </cell>
          <cell r="K271">
            <v>4780</v>
          </cell>
        </row>
        <row r="279">
          <cell r="I279">
            <v>1515</v>
          </cell>
          <cell r="J279">
            <v>1632</v>
          </cell>
          <cell r="K279">
            <v>1710</v>
          </cell>
        </row>
        <row r="285">
          <cell r="I285">
            <v>980</v>
          </cell>
          <cell r="J285">
            <v>807</v>
          </cell>
          <cell r="K285">
            <v>754</v>
          </cell>
        </row>
        <row r="287">
          <cell r="I287">
            <v>70</v>
          </cell>
          <cell r="J287">
            <v>70</v>
          </cell>
          <cell r="K287">
            <v>70</v>
          </cell>
        </row>
        <row r="292">
          <cell r="I292">
            <v>270</v>
          </cell>
          <cell r="J292">
            <v>270</v>
          </cell>
          <cell r="K292">
            <v>270</v>
          </cell>
        </row>
        <row r="296">
          <cell r="I296">
            <v>280</v>
          </cell>
          <cell r="J296">
            <v>280</v>
          </cell>
          <cell r="K296">
            <v>280</v>
          </cell>
        </row>
        <row r="302">
          <cell r="I302">
            <v>1400</v>
          </cell>
          <cell r="J302">
            <v>1300</v>
          </cell>
          <cell r="K302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="120" zoomScaleNormal="120" zoomScalePageLayoutView="0" workbookViewId="0" topLeftCell="A1">
      <selection activeCell="J19" sqref="J19"/>
    </sheetView>
  </sheetViews>
  <sheetFormatPr defaultColWidth="9.00390625" defaultRowHeight="12.75"/>
  <cols>
    <col min="2" max="2" width="1.4921875" style="0" customWidth="1"/>
    <col min="5" max="5" width="16.50390625" style="0" customWidth="1"/>
    <col min="6" max="6" width="11.50390625" style="0" customWidth="1"/>
    <col min="7" max="7" width="11.625" style="0" customWidth="1"/>
    <col min="8" max="8" width="12.00390625" style="0" customWidth="1"/>
    <col min="9" max="9" width="14.875" style="0" customWidth="1"/>
    <col min="10" max="10" width="15.75390625" style="0" customWidth="1"/>
    <col min="11" max="11" width="13.125" style="0" customWidth="1"/>
    <col min="12" max="12" width="13.00390625" style="0" customWidth="1"/>
  </cols>
  <sheetData>
    <row r="1" spans="1:12" ht="17.2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0" ht="20.25" customHeight="1">
      <c r="A3" s="93" t="s">
        <v>151</v>
      </c>
      <c r="B3" s="1"/>
      <c r="C3" s="10"/>
      <c r="D3" s="10"/>
      <c r="E3" s="10"/>
      <c r="F3" s="10"/>
      <c r="G3" s="11"/>
      <c r="H3" s="11"/>
      <c r="I3" s="10"/>
      <c r="J3" s="10"/>
    </row>
    <row r="4" spans="5:6" ht="17.25">
      <c r="E4" s="12"/>
      <c r="F4" s="12"/>
    </row>
    <row r="5" spans="1:12" ht="27">
      <c r="A5" s="96" t="s">
        <v>0</v>
      </c>
      <c r="B5" s="96"/>
      <c r="C5" s="96"/>
      <c r="D5" s="96"/>
      <c r="E5" s="96"/>
      <c r="F5" s="13" t="s">
        <v>28</v>
      </c>
      <c r="G5" s="13" t="s">
        <v>135</v>
      </c>
      <c r="H5" s="13" t="s">
        <v>136</v>
      </c>
      <c r="I5" s="13" t="s">
        <v>137</v>
      </c>
      <c r="J5" s="13" t="s">
        <v>152</v>
      </c>
      <c r="K5" s="13" t="s">
        <v>153</v>
      </c>
      <c r="L5" s="13" t="s">
        <v>154</v>
      </c>
    </row>
    <row r="6" spans="1:12" ht="12.75">
      <c r="A6" s="6"/>
      <c r="B6" s="6"/>
      <c r="C6" s="95"/>
      <c r="D6" s="95"/>
      <c r="E6" s="95"/>
      <c r="F6" s="6"/>
      <c r="G6" s="14"/>
      <c r="H6" s="14"/>
      <c r="I6" s="14"/>
      <c r="J6" s="6"/>
      <c r="K6" s="6"/>
      <c r="L6" s="6"/>
    </row>
    <row r="7" spans="1:12" ht="12.75">
      <c r="A7" s="97" t="s">
        <v>29</v>
      </c>
      <c r="B7" s="97"/>
      <c r="C7" s="97"/>
      <c r="D7" s="95"/>
      <c r="E7" s="95"/>
      <c r="F7" s="6"/>
      <c r="G7" s="14"/>
      <c r="H7" s="14"/>
      <c r="I7" s="14"/>
      <c r="J7" s="6"/>
      <c r="K7" s="6"/>
      <c r="L7" s="6"/>
    </row>
    <row r="8" spans="1:12" s="18" customFormat="1" ht="12.75">
      <c r="A8" s="15">
        <v>100</v>
      </c>
      <c r="B8" s="16"/>
      <c r="C8" s="98" t="s">
        <v>30</v>
      </c>
      <c r="D8" s="98"/>
      <c r="E8" s="98"/>
      <c r="F8" s="16"/>
      <c r="G8" s="17"/>
      <c r="H8" s="17"/>
      <c r="I8" s="17"/>
      <c r="J8" s="16"/>
      <c r="K8" s="16"/>
      <c r="L8" s="16"/>
    </row>
    <row r="9" spans="1:12" ht="12.75">
      <c r="A9" s="6">
        <v>110</v>
      </c>
      <c r="B9" s="6"/>
      <c r="C9" s="95" t="s">
        <v>31</v>
      </c>
      <c r="D9" s="95"/>
      <c r="E9" s="95"/>
      <c r="F9" s="6">
        <v>110177.44</v>
      </c>
      <c r="G9" s="19">
        <v>118953.51</v>
      </c>
      <c r="H9" s="27">
        <v>119600</v>
      </c>
      <c r="I9" s="27">
        <v>127124</v>
      </c>
      <c r="J9" s="19">
        <f>'[1]Položkovitý'!I9</f>
        <v>136000</v>
      </c>
      <c r="K9" s="19">
        <f>'[1]Položkovitý'!J9</f>
        <v>140000</v>
      </c>
      <c r="L9" s="19">
        <f>'[1]Položkovitý'!K9</f>
        <v>144000</v>
      </c>
    </row>
    <row r="10" spans="1:12" ht="12.75">
      <c r="A10" s="5">
        <v>120</v>
      </c>
      <c r="B10" s="5"/>
      <c r="C10" s="94" t="s">
        <v>32</v>
      </c>
      <c r="D10" s="94"/>
      <c r="E10" s="94"/>
      <c r="F10" s="6">
        <v>5553.09</v>
      </c>
      <c r="G10" s="19">
        <v>5641.76</v>
      </c>
      <c r="H10" s="27">
        <v>5600</v>
      </c>
      <c r="I10" s="27">
        <v>7778</v>
      </c>
      <c r="J10" s="19">
        <f>'[1]Položkovitý'!I14</f>
        <v>7770</v>
      </c>
      <c r="K10" s="19">
        <f>'[1]Položkovitý'!J14</f>
        <v>7770</v>
      </c>
      <c r="L10" s="19">
        <f>'[1]Položkovitý'!K14</f>
        <v>7770</v>
      </c>
    </row>
    <row r="11" spans="1:12" ht="12.75">
      <c r="A11" s="5">
        <v>130</v>
      </c>
      <c r="B11" s="5"/>
      <c r="C11" s="94" t="s">
        <v>33</v>
      </c>
      <c r="D11" s="94"/>
      <c r="E11" s="94"/>
      <c r="F11" s="5">
        <v>4319.43</v>
      </c>
      <c r="G11" s="19">
        <v>4488.98</v>
      </c>
      <c r="H11" s="27">
        <v>4721</v>
      </c>
      <c r="I11" s="27">
        <v>4721</v>
      </c>
      <c r="J11" s="19">
        <f>'[1]Položkovitý'!I19</f>
        <v>5205</v>
      </c>
      <c r="K11" s="19">
        <f>'[1]Položkovitý'!J19</f>
        <v>5320</v>
      </c>
      <c r="L11" s="19">
        <f>'[1]Položkovitý'!K19</f>
        <v>5318</v>
      </c>
    </row>
    <row r="12" spans="1:12" ht="12.75">
      <c r="A12" s="5"/>
      <c r="B12" s="5"/>
      <c r="C12" s="99" t="s">
        <v>10</v>
      </c>
      <c r="D12" s="99"/>
      <c r="E12" s="99"/>
      <c r="F12" s="7">
        <f aca="true" t="shared" si="0" ref="F12:L12">SUM(F9:F11)</f>
        <v>120049.95999999999</v>
      </c>
      <c r="G12" s="20">
        <f t="shared" si="0"/>
        <v>129084.24999999999</v>
      </c>
      <c r="H12" s="20">
        <f>SUM(H9:H11)</f>
        <v>129921</v>
      </c>
      <c r="I12" s="20">
        <f t="shared" si="0"/>
        <v>139623</v>
      </c>
      <c r="J12" s="20">
        <f>SUM(J9:J11)</f>
        <v>148975</v>
      </c>
      <c r="K12" s="20">
        <f>SUM(K9:K11)</f>
        <v>153090</v>
      </c>
      <c r="L12" s="20">
        <f>SUM(L9:L11)</f>
        <v>157088</v>
      </c>
    </row>
    <row r="13" spans="1:12" s="18" customFormat="1" ht="12.75">
      <c r="A13" s="15">
        <v>200</v>
      </c>
      <c r="B13" s="15"/>
      <c r="C13" s="98" t="s">
        <v>2</v>
      </c>
      <c r="D13" s="98"/>
      <c r="E13" s="98"/>
      <c r="F13" s="16"/>
      <c r="G13" s="21"/>
      <c r="H13" s="21"/>
      <c r="I13" s="21"/>
      <c r="J13" s="21"/>
      <c r="K13" s="21"/>
      <c r="L13" s="21"/>
    </row>
    <row r="14" spans="1:12" ht="12.75">
      <c r="A14" s="6">
        <v>210</v>
      </c>
      <c r="B14" s="6"/>
      <c r="C14" s="94" t="s">
        <v>34</v>
      </c>
      <c r="D14" s="94"/>
      <c r="E14" s="94"/>
      <c r="F14" s="19">
        <v>2701.6</v>
      </c>
      <c r="G14" s="19">
        <v>4144</v>
      </c>
      <c r="H14" s="19">
        <v>2700</v>
      </c>
      <c r="I14" s="19">
        <v>2300</v>
      </c>
      <c r="J14" s="19">
        <f>'[1]Položkovitý'!I24</f>
        <v>2500</v>
      </c>
      <c r="K14" s="19">
        <f>'[1]Položkovitý'!J23</f>
        <v>2500</v>
      </c>
      <c r="L14" s="19">
        <f>'[1]Položkovitý'!K23</f>
        <v>2500</v>
      </c>
    </row>
    <row r="15" spans="1:12" ht="12.75">
      <c r="A15" s="6">
        <v>220</v>
      </c>
      <c r="B15" s="6"/>
      <c r="C15" s="95" t="s">
        <v>35</v>
      </c>
      <c r="D15" s="95"/>
      <c r="E15" s="95"/>
      <c r="F15" s="19">
        <v>2461.76</v>
      </c>
      <c r="G15" s="19">
        <v>3466.83</v>
      </c>
      <c r="H15" s="19">
        <v>8150</v>
      </c>
      <c r="I15" s="19">
        <v>7282</v>
      </c>
      <c r="J15" s="19">
        <f>'[1]Položkovitý'!I29</f>
        <v>2680</v>
      </c>
      <c r="K15" s="19">
        <f>'[1]Položkovitý'!J29</f>
        <v>2860</v>
      </c>
      <c r="L15" s="19">
        <f>'[1]Položkovitý'!K29</f>
        <v>2860</v>
      </c>
    </row>
    <row r="16" spans="1:12" ht="12.75">
      <c r="A16" s="6">
        <v>240</v>
      </c>
      <c r="B16" s="6"/>
      <c r="C16" s="95" t="s">
        <v>36</v>
      </c>
      <c r="D16" s="95"/>
      <c r="E16" s="95"/>
      <c r="F16" s="19">
        <v>8.61</v>
      </c>
      <c r="G16" s="19">
        <v>5.45</v>
      </c>
      <c r="H16" s="19">
        <v>10</v>
      </c>
      <c r="I16" s="19">
        <v>10</v>
      </c>
      <c r="J16" s="19">
        <f>'[1]Položkovitý'!I31</f>
        <v>10</v>
      </c>
      <c r="K16" s="19">
        <f>'[1]Položkovitý'!J30</f>
        <v>10</v>
      </c>
      <c r="L16" s="19">
        <f>'[1]Položkovitý'!K30</f>
        <v>10</v>
      </c>
    </row>
    <row r="17" spans="1:12" ht="12.75">
      <c r="A17" s="6">
        <v>290</v>
      </c>
      <c r="B17" s="6"/>
      <c r="C17" s="95" t="s">
        <v>37</v>
      </c>
      <c r="D17" s="95"/>
      <c r="E17" s="95"/>
      <c r="F17" s="19">
        <v>248.52</v>
      </c>
      <c r="G17" s="19">
        <v>958.57</v>
      </c>
      <c r="H17" s="19">
        <v>350</v>
      </c>
      <c r="I17" s="19">
        <v>2875</v>
      </c>
      <c r="J17" s="19">
        <f>'[1]Položkovitý'!I33</f>
        <v>800</v>
      </c>
      <c r="K17" s="19">
        <f>'[1]Položkovitý'!J32</f>
        <v>350</v>
      </c>
      <c r="L17" s="19">
        <f>'[1]Položkovitý'!K32</f>
        <v>350</v>
      </c>
    </row>
    <row r="18" spans="1:12" ht="12.75">
      <c r="A18" s="6"/>
      <c r="B18" s="6"/>
      <c r="C18" s="100" t="s">
        <v>1</v>
      </c>
      <c r="D18" s="100"/>
      <c r="E18" s="100"/>
      <c r="F18" s="23">
        <f aca="true" t="shared" si="1" ref="F18:L18">SUM(F14:F17)</f>
        <v>5420.490000000001</v>
      </c>
      <c r="G18" s="23">
        <f t="shared" si="1"/>
        <v>8574.85</v>
      </c>
      <c r="H18" s="23">
        <f>SUM(H14:H17)</f>
        <v>11210</v>
      </c>
      <c r="I18" s="23">
        <f t="shared" si="1"/>
        <v>12467</v>
      </c>
      <c r="J18" s="23">
        <f>SUM(J14:J17)</f>
        <v>5990</v>
      </c>
      <c r="K18" s="23">
        <f>SUM(K14:K17)</f>
        <v>5720</v>
      </c>
      <c r="L18" s="23">
        <f>SUM(L14:L17)</f>
        <v>5720</v>
      </c>
    </row>
    <row r="19" spans="1:12" s="18" customFormat="1" ht="12.75">
      <c r="A19" s="15">
        <v>300</v>
      </c>
      <c r="B19" s="16"/>
      <c r="C19" s="98" t="s">
        <v>25</v>
      </c>
      <c r="D19" s="98"/>
      <c r="E19" s="98"/>
      <c r="F19" s="16"/>
      <c r="G19" s="21"/>
      <c r="H19" s="21"/>
      <c r="I19" s="21"/>
      <c r="J19" s="21"/>
      <c r="K19" s="21"/>
      <c r="L19" s="21"/>
    </row>
    <row r="20" spans="1:12" ht="12.75">
      <c r="A20" s="6">
        <v>310</v>
      </c>
      <c r="B20" s="6"/>
      <c r="C20" s="95" t="s">
        <v>38</v>
      </c>
      <c r="D20" s="95"/>
      <c r="E20" s="95"/>
      <c r="F20" s="6">
        <v>15224.16</v>
      </c>
      <c r="G20" s="19">
        <v>17294.83</v>
      </c>
      <c r="H20" s="19">
        <v>4309</v>
      </c>
      <c r="I20" s="19">
        <v>21640</v>
      </c>
      <c r="J20" s="19">
        <f>'[1]Položkovitý'!I37</f>
        <v>1400</v>
      </c>
      <c r="K20" s="19">
        <v>1000</v>
      </c>
      <c r="L20" s="19">
        <v>1000</v>
      </c>
    </row>
    <row r="21" spans="1:12" ht="12.75">
      <c r="A21" s="6"/>
      <c r="B21" s="6"/>
      <c r="C21" s="100" t="s">
        <v>1</v>
      </c>
      <c r="D21" s="100"/>
      <c r="E21" s="100"/>
      <c r="F21" s="22">
        <v>15224.16</v>
      </c>
      <c r="G21" s="23">
        <f>G20</f>
        <v>17294.83</v>
      </c>
      <c r="H21" s="23">
        <f>H20</f>
        <v>4309</v>
      </c>
      <c r="I21" s="23">
        <v>21640</v>
      </c>
      <c r="J21" s="23">
        <f>J20</f>
        <v>1400</v>
      </c>
      <c r="K21" s="23">
        <f>K20</f>
        <v>1000</v>
      </c>
      <c r="L21" s="23">
        <f>L20</f>
        <v>1000</v>
      </c>
    </row>
    <row r="22" spans="1:12" ht="12.75">
      <c r="A22" s="101" t="s">
        <v>39</v>
      </c>
      <c r="B22" s="101"/>
      <c r="C22" s="101"/>
      <c r="D22" s="101"/>
      <c r="E22" s="101"/>
      <c r="F22" s="24">
        <f>F21+F18+F12</f>
        <v>140694.61</v>
      </c>
      <c r="G22" s="25">
        <f aca="true" t="shared" si="2" ref="G22:L22">G12+G18+G21</f>
        <v>154953.93</v>
      </c>
      <c r="H22" s="25">
        <f t="shared" si="2"/>
        <v>145440</v>
      </c>
      <c r="I22" s="25">
        <f t="shared" si="2"/>
        <v>173730</v>
      </c>
      <c r="J22" s="25">
        <f t="shared" si="2"/>
        <v>156365</v>
      </c>
      <c r="K22" s="25">
        <f t="shared" si="2"/>
        <v>159810</v>
      </c>
      <c r="L22" s="25">
        <f t="shared" si="2"/>
        <v>163808</v>
      </c>
    </row>
    <row r="23" spans="1:12" ht="12.75">
      <c r="A23" s="7"/>
      <c r="B23" s="6"/>
      <c r="C23" s="95"/>
      <c r="D23" s="95"/>
      <c r="E23" s="95"/>
      <c r="F23" s="6"/>
      <c r="G23" s="20"/>
      <c r="H23" s="20"/>
      <c r="I23" s="20"/>
      <c r="J23" s="6"/>
      <c r="K23" s="6"/>
      <c r="L23" s="6"/>
    </row>
    <row r="24" spans="1:12" ht="12.75">
      <c r="A24" s="102" t="s">
        <v>3</v>
      </c>
      <c r="B24" s="102"/>
      <c r="C24" s="102"/>
      <c r="D24" s="95"/>
      <c r="E24" s="95"/>
      <c r="F24" s="6"/>
      <c r="G24" s="20"/>
      <c r="H24" s="20"/>
      <c r="I24" s="20"/>
      <c r="J24" s="6"/>
      <c r="K24" s="6"/>
      <c r="L24" s="6"/>
    </row>
    <row r="25" spans="1:12" s="18" customFormat="1" ht="12.75">
      <c r="A25" s="15">
        <v>200</v>
      </c>
      <c r="B25" s="16"/>
      <c r="C25" s="98" t="s">
        <v>40</v>
      </c>
      <c r="D25" s="98"/>
      <c r="E25" s="98"/>
      <c r="F25" s="16"/>
      <c r="G25" s="26"/>
      <c r="H25" s="26"/>
      <c r="I25" s="26"/>
      <c r="J25" s="16"/>
      <c r="K25" s="16"/>
      <c r="L25" s="16"/>
    </row>
    <row r="26" spans="1:12" ht="12.75">
      <c r="A26" s="5">
        <v>230</v>
      </c>
      <c r="B26" s="6"/>
      <c r="C26" s="95" t="s">
        <v>41</v>
      </c>
      <c r="D26" s="95"/>
      <c r="E26" s="95"/>
      <c r="F26" s="27">
        <v>199.5</v>
      </c>
      <c r="G26" s="27">
        <v>43</v>
      </c>
      <c r="H26" s="19">
        <v>200</v>
      </c>
      <c r="I26" s="27">
        <v>0</v>
      </c>
      <c r="J26" s="19">
        <f>'[1]Položkovitý'!I44</f>
        <v>0</v>
      </c>
      <c r="K26" s="19">
        <f>'[1]Položkovitý'!J44</f>
        <v>0</v>
      </c>
      <c r="L26" s="19">
        <f>'[1]Položkovitý'!K44</f>
        <v>0</v>
      </c>
    </row>
    <row r="27" spans="1:12" ht="12.75">
      <c r="A27" s="7"/>
      <c r="B27" s="6"/>
      <c r="C27" s="99" t="s">
        <v>10</v>
      </c>
      <c r="D27" s="99"/>
      <c r="E27" s="99"/>
      <c r="F27" s="20">
        <v>199.5</v>
      </c>
      <c r="G27" s="20">
        <v>43</v>
      </c>
      <c r="H27" s="20">
        <f>H26</f>
        <v>200</v>
      </c>
      <c r="I27" s="20">
        <v>0</v>
      </c>
      <c r="J27" s="20">
        <f>J26</f>
        <v>0</v>
      </c>
      <c r="K27" s="20">
        <f>K26</f>
        <v>0</v>
      </c>
      <c r="L27" s="20">
        <f>L26</f>
        <v>0</v>
      </c>
    </row>
    <row r="28" spans="1:12" s="18" customFormat="1" ht="12.75">
      <c r="A28" s="15">
        <v>300</v>
      </c>
      <c r="B28" s="16"/>
      <c r="C28" s="98" t="s">
        <v>42</v>
      </c>
      <c r="D28" s="98"/>
      <c r="E28" s="98"/>
      <c r="F28" s="28"/>
      <c r="G28" s="26"/>
      <c r="H28" s="26"/>
      <c r="I28" s="26"/>
      <c r="J28" s="26"/>
      <c r="K28" s="26"/>
      <c r="L28" s="26"/>
    </row>
    <row r="29" spans="1:12" ht="12.75">
      <c r="A29" s="5">
        <v>320</v>
      </c>
      <c r="B29" s="6"/>
      <c r="C29" s="95" t="s">
        <v>43</v>
      </c>
      <c r="D29" s="95"/>
      <c r="E29" s="95"/>
      <c r="F29" s="19">
        <v>0</v>
      </c>
      <c r="G29" s="27">
        <v>93552.23</v>
      </c>
      <c r="H29" s="27">
        <v>26360</v>
      </c>
      <c r="I29" s="27">
        <v>29420</v>
      </c>
      <c r="J29" s="27">
        <f>'[1]Položkovitý'!I45</f>
        <v>0</v>
      </c>
      <c r="K29" s="27">
        <f>'[1]Položkovitý'!J45</f>
        <v>0</v>
      </c>
      <c r="L29" s="27">
        <f>'[1]Položkovitý'!K45</f>
        <v>0</v>
      </c>
    </row>
    <row r="30" spans="1:12" ht="12.75">
      <c r="A30" s="7"/>
      <c r="B30" s="7"/>
      <c r="C30" s="99" t="s">
        <v>10</v>
      </c>
      <c r="D30" s="99"/>
      <c r="E30" s="99"/>
      <c r="F30" s="20">
        <v>0</v>
      </c>
      <c r="G30" s="20">
        <v>93552.23</v>
      </c>
      <c r="H30" s="20">
        <f>H29</f>
        <v>26360</v>
      </c>
      <c r="I30" s="20">
        <v>29420</v>
      </c>
      <c r="J30" s="20">
        <f>J29</f>
        <v>0</v>
      </c>
      <c r="K30" s="20">
        <f>K29</f>
        <v>0</v>
      </c>
      <c r="L30" s="20">
        <f>L29</f>
        <v>0</v>
      </c>
    </row>
    <row r="31" spans="1:12" ht="12.75">
      <c r="A31" s="101" t="s">
        <v>44</v>
      </c>
      <c r="B31" s="101"/>
      <c r="C31" s="101"/>
      <c r="D31" s="101"/>
      <c r="E31" s="101"/>
      <c r="F31" s="29">
        <f aca="true" t="shared" si="3" ref="F31:L31">F27+F30</f>
        <v>199.5</v>
      </c>
      <c r="G31" s="30">
        <f t="shared" si="3"/>
        <v>93595.23</v>
      </c>
      <c r="H31" s="30">
        <f>H27+H30</f>
        <v>26560</v>
      </c>
      <c r="I31" s="30">
        <f t="shared" si="3"/>
        <v>29420</v>
      </c>
      <c r="J31" s="30">
        <f t="shared" si="3"/>
        <v>0</v>
      </c>
      <c r="K31" s="30">
        <f t="shared" si="3"/>
        <v>0</v>
      </c>
      <c r="L31" s="30">
        <f t="shared" si="3"/>
        <v>0</v>
      </c>
    </row>
    <row r="32" spans="1:12" ht="12.75">
      <c r="A32" s="95"/>
      <c r="B32" s="95"/>
      <c r="C32" s="95"/>
      <c r="D32" s="95"/>
      <c r="E32" s="95"/>
      <c r="F32" s="19"/>
      <c r="G32" s="19"/>
      <c r="H32" s="19"/>
      <c r="I32" s="19"/>
      <c r="J32" s="19"/>
      <c r="K32" s="19"/>
      <c r="L32" s="19"/>
    </row>
    <row r="33" spans="1:12" ht="12.75">
      <c r="A33" s="103" t="s">
        <v>4</v>
      </c>
      <c r="B33" s="103"/>
      <c r="C33" s="103"/>
      <c r="D33" s="103"/>
      <c r="E33" s="103"/>
      <c r="F33" s="31">
        <f>F22+F31</f>
        <v>140894.11</v>
      </c>
      <c r="G33" s="32">
        <f>G22+G31</f>
        <v>248549.15999999997</v>
      </c>
      <c r="H33" s="32">
        <f>H22+H31</f>
        <v>172000</v>
      </c>
      <c r="I33" s="32">
        <f>I31+I22</f>
        <v>203150</v>
      </c>
      <c r="J33" s="32">
        <f>J22+J31</f>
        <v>156365</v>
      </c>
      <c r="K33" s="32">
        <f>K22+K31</f>
        <v>159810</v>
      </c>
      <c r="L33" s="32">
        <f>L22+L31</f>
        <v>163808</v>
      </c>
    </row>
    <row r="34" spans="1:12" ht="12.75">
      <c r="A34" s="95"/>
      <c r="B34" s="95"/>
      <c r="C34" s="95"/>
      <c r="D34" s="95"/>
      <c r="E34" s="95"/>
      <c r="F34" s="19"/>
      <c r="G34" s="19"/>
      <c r="H34" s="19"/>
      <c r="I34" s="19"/>
      <c r="J34" s="19"/>
      <c r="K34" s="19"/>
      <c r="L34" s="19"/>
    </row>
    <row r="35" spans="1:12" ht="12.75">
      <c r="A35" s="102" t="s">
        <v>5</v>
      </c>
      <c r="B35" s="102"/>
      <c r="C35" s="102"/>
      <c r="D35" s="99"/>
      <c r="E35" s="99"/>
      <c r="F35" s="19"/>
      <c r="G35" s="19"/>
      <c r="H35" s="19"/>
      <c r="I35" s="19"/>
      <c r="J35" s="19"/>
      <c r="K35" s="19"/>
      <c r="L35" s="19"/>
    </row>
    <row r="36" spans="1:12" s="18" customFormat="1" ht="12.75">
      <c r="A36" s="15">
        <v>400</v>
      </c>
      <c r="B36" s="15"/>
      <c r="C36" s="98" t="s">
        <v>45</v>
      </c>
      <c r="D36" s="98"/>
      <c r="E36" s="98"/>
      <c r="F36" s="28"/>
      <c r="G36" s="28"/>
      <c r="H36" s="28"/>
      <c r="I36" s="28"/>
      <c r="J36" s="28"/>
      <c r="K36" s="28"/>
      <c r="L36" s="28"/>
    </row>
    <row r="37" spans="1:12" ht="12.75">
      <c r="A37" s="5">
        <v>450</v>
      </c>
      <c r="B37" s="6"/>
      <c r="C37" s="94" t="s">
        <v>6</v>
      </c>
      <c r="D37" s="94"/>
      <c r="E37" s="94"/>
      <c r="F37" s="19">
        <v>15126</v>
      </c>
      <c r="G37" s="19">
        <v>4602</v>
      </c>
      <c r="H37" s="19">
        <v>10700</v>
      </c>
      <c r="I37" s="19">
        <v>5000</v>
      </c>
      <c r="J37" s="19">
        <f>'[1]Položkovitý'!I51</f>
        <v>0</v>
      </c>
      <c r="K37" s="19">
        <f>'[1]Položkovitý'!J51</f>
        <v>9000</v>
      </c>
      <c r="L37" s="19">
        <f>'[1]Položkovitý'!K51</f>
        <v>2800</v>
      </c>
    </row>
    <row r="38" spans="1:12" ht="12.75">
      <c r="A38" s="5"/>
      <c r="B38" s="6"/>
      <c r="C38" s="99" t="s">
        <v>10</v>
      </c>
      <c r="D38" s="99"/>
      <c r="E38" s="99"/>
      <c r="F38" s="20">
        <v>15126</v>
      </c>
      <c r="G38" s="20">
        <f>G37</f>
        <v>4602</v>
      </c>
      <c r="H38" s="20">
        <f>H37</f>
        <v>10700</v>
      </c>
      <c r="I38" s="20">
        <v>5000</v>
      </c>
      <c r="J38" s="20">
        <f>J37</f>
        <v>0</v>
      </c>
      <c r="K38" s="20">
        <f>K37</f>
        <v>9000</v>
      </c>
      <c r="L38" s="20">
        <f>L37</f>
        <v>2800</v>
      </c>
    </row>
    <row r="39" spans="1:12" ht="12.75">
      <c r="A39" s="5"/>
      <c r="B39" s="6"/>
      <c r="C39" s="94"/>
      <c r="D39" s="94"/>
      <c r="E39" s="94"/>
      <c r="F39" s="19"/>
      <c r="G39" s="19"/>
      <c r="H39" s="19"/>
      <c r="I39" s="19"/>
      <c r="J39" s="19"/>
      <c r="K39" s="19"/>
      <c r="L39" s="19"/>
    </row>
    <row r="40" spans="1:12" s="18" customFormat="1" ht="12.75">
      <c r="A40" s="15">
        <v>500</v>
      </c>
      <c r="B40" s="16"/>
      <c r="C40" s="98" t="s">
        <v>46</v>
      </c>
      <c r="D40" s="98"/>
      <c r="E40" s="98"/>
      <c r="F40" s="28"/>
      <c r="G40" s="28"/>
      <c r="H40" s="28"/>
      <c r="I40" s="28"/>
      <c r="J40" s="28"/>
      <c r="K40" s="28"/>
      <c r="L40" s="28"/>
    </row>
    <row r="41" spans="1:12" ht="12.75">
      <c r="A41" s="5">
        <v>510</v>
      </c>
      <c r="B41" s="6"/>
      <c r="C41" s="94" t="s">
        <v>47</v>
      </c>
      <c r="D41" s="94"/>
      <c r="E41" s="94"/>
      <c r="F41" s="19">
        <v>13275.64</v>
      </c>
      <c r="G41" s="19">
        <v>73000</v>
      </c>
      <c r="H41" s="19">
        <v>31000</v>
      </c>
      <c r="I41" s="19">
        <v>29665</v>
      </c>
      <c r="J41" s="19">
        <v>0</v>
      </c>
      <c r="K41" s="19">
        <v>0</v>
      </c>
      <c r="L41" s="19">
        <v>0</v>
      </c>
    </row>
    <row r="42" spans="1:12" ht="12.75">
      <c r="A42" s="6"/>
      <c r="B42" s="6"/>
      <c r="C42" s="99" t="s">
        <v>10</v>
      </c>
      <c r="D42" s="99"/>
      <c r="E42" s="99"/>
      <c r="F42" s="20">
        <v>13275.64</v>
      </c>
      <c r="G42" s="20">
        <v>73000</v>
      </c>
      <c r="H42" s="20">
        <f>H41</f>
        <v>31000</v>
      </c>
      <c r="I42" s="20">
        <v>29665</v>
      </c>
      <c r="J42" s="20">
        <f>J41</f>
        <v>0</v>
      </c>
      <c r="K42" s="20">
        <f>K41</f>
        <v>0</v>
      </c>
      <c r="L42" s="20">
        <f>L41</f>
        <v>0</v>
      </c>
    </row>
    <row r="43" spans="1:12" ht="12.75">
      <c r="A43" s="101" t="s">
        <v>48</v>
      </c>
      <c r="B43" s="101"/>
      <c r="C43" s="101"/>
      <c r="D43" s="101"/>
      <c r="E43" s="101"/>
      <c r="F43" s="25">
        <f>F38+F42</f>
        <v>28401.64</v>
      </c>
      <c r="G43" s="25">
        <f>G38+G42</f>
        <v>77602</v>
      </c>
      <c r="H43" s="25">
        <f>SUM(H42)</f>
        <v>31000</v>
      </c>
      <c r="I43" s="25">
        <f>I38+I42</f>
        <v>34665</v>
      </c>
      <c r="J43" s="25">
        <f>SUM(J42)</f>
        <v>0</v>
      </c>
      <c r="K43" s="25">
        <f>SUM(K42)</f>
        <v>0</v>
      </c>
      <c r="L43" s="25">
        <f>SUM(L42)</f>
        <v>0</v>
      </c>
    </row>
    <row r="44" spans="1:12" ht="12.75">
      <c r="A44" s="6"/>
      <c r="B44" s="6"/>
      <c r="C44" s="95"/>
      <c r="D44" s="95"/>
      <c r="E44" s="95"/>
      <c r="F44" s="19"/>
      <c r="G44" s="19"/>
      <c r="H44" s="19"/>
      <c r="I44" s="19"/>
      <c r="J44" s="19"/>
      <c r="K44" s="19"/>
      <c r="L44" s="19"/>
    </row>
    <row r="45" spans="1:12" s="34" customFormat="1" ht="15">
      <c r="A45" s="104" t="s">
        <v>7</v>
      </c>
      <c r="B45" s="104"/>
      <c r="C45" s="104"/>
      <c r="D45" s="104"/>
      <c r="E45" s="104"/>
      <c r="F45" s="33">
        <f>F43+F31+F22</f>
        <v>169295.75</v>
      </c>
      <c r="G45" s="33">
        <f>SUM(G43+G33)</f>
        <v>326151.16</v>
      </c>
      <c r="H45" s="33">
        <f>SUM(H43+H33+H38)</f>
        <v>213700</v>
      </c>
      <c r="I45" s="33">
        <f>SUM(I43+I33)</f>
        <v>237815</v>
      </c>
      <c r="J45" s="33">
        <f>SUM(J43+J33+J38)</f>
        <v>156365</v>
      </c>
      <c r="K45" s="33">
        <f>SUM(K43+K33+K38)</f>
        <v>168810</v>
      </c>
      <c r="L45" s="33">
        <f>SUM(L43+L33+L38)</f>
        <v>166608</v>
      </c>
    </row>
    <row r="46" spans="1:13" ht="15">
      <c r="A46" s="35"/>
      <c r="B46" s="35"/>
      <c r="C46" s="105"/>
      <c r="D46" s="105"/>
      <c r="E46" s="105"/>
      <c r="F46" s="36"/>
      <c r="G46" s="36"/>
      <c r="H46" s="36"/>
      <c r="I46" s="36"/>
      <c r="J46" s="36"/>
      <c r="K46" s="36"/>
      <c r="L46" s="36"/>
      <c r="M46" s="4"/>
    </row>
    <row r="47" spans="1:12" ht="21" customHeight="1">
      <c r="A47" s="96" t="s">
        <v>8</v>
      </c>
      <c r="B47" s="96"/>
      <c r="C47" s="96"/>
      <c r="D47" s="96"/>
      <c r="E47" s="96"/>
      <c r="F47" s="38"/>
      <c r="G47" s="39"/>
      <c r="H47" s="39"/>
      <c r="I47" s="39"/>
      <c r="J47" s="40"/>
      <c r="K47" s="37"/>
      <c r="L47" s="37"/>
    </row>
    <row r="48" spans="1:12" s="4" customFormat="1" ht="10.5" customHeight="1">
      <c r="A48" s="35"/>
      <c r="B48" s="41"/>
      <c r="C48" s="106"/>
      <c r="D48" s="106"/>
      <c r="E48" s="106"/>
      <c r="F48" s="43"/>
      <c r="G48" s="44"/>
      <c r="H48" s="44"/>
      <c r="I48" s="44"/>
      <c r="J48" s="45"/>
      <c r="K48" s="42"/>
      <c r="L48" s="42"/>
    </row>
    <row r="49" spans="1:12" ht="12.75">
      <c r="A49" s="102" t="s">
        <v>49</v>
      </c>
      <c r="B49" s="102"/>
      <c r="C49" s="102"/>
      <c r="D49" s="95"/>
      <c r="E49" s="95"/>
      <c r="F49" s="6"/>
      <c r="G49" s="46"/>
      <c r="H49" s="46"/>
      <c r="I49" s="46"/>
      <c r="J49" s="47"/>
      <c r="K49" s="6"/>
      <c r="L49" s="6"/>
    </row>
    <row r="50" spans="1:12" s="18" customFormat="1" ht="12.75">
      <c r="A50" s="48" t="s">
        <v>50</v>
      </c>
      <c r="B50" s="15"/>
      <c r="C50" s="98" t="s">
        <v>51</v>
      </c>
      <c r="D50" s="98"/>
      <c r="E50" s="98"/>
      <c r="F50" s="16"/>
      <c r="G50" s="21"/>
      <c r="H50" s="21"/>
      <c r="I50" s="21"/>
      <c r="J50" s="49"/>
      <c r="K50" s="16"/>
      <c r="L50" s="16"/>
    </row>
    <row r="51" spans="1:12" ht="12.75">
      <c r="A51" s="5">
        <v>610</v>
      </c>
      <c r="B51" s="5"/>
      <c r="C51" s="94" t="s">
        <v>52</v>
      </c>
      <c r="D51" s="94"/>
      <c r="E51" s="94"/>
      <c r="F51" s="27">
        <v>27021.13</v>
      </c>
      <c r="G51" s="19">
        <v>27419.68</v>
      </c>
      <c r="H51" s="19">
        <v>30660</v>
      </c>
      <c r="I51" s="19">
        <v>30660</v>
      </c>
      <c r="J51" s="19">
        <f>'[1]Položkovitý'!I61</f>
        <v>31000</v>
      </c>
      <c r="K51" s="19">
        <f>'[1]Položkovitý'!J61</f>
        <v>32000</v>
      </c>
      <c r="L51" s="19">
        <f>'[1]Položkovitý'!K61</f>
        <v>32800</v>
      </c>
    </row>
    <row r="52" spans="1:12" ht="12.75">
      <c r="A52" s="5">
        <v>620</v>
      </c>
      <c r="B52" s="5"/>
      <c r="C52" s="94" t="s">
        <v>53</v>
      </c>
      <c r="D52" s="94"/>
      <c r="E52" s="94"/>
      <c r="F52" s="27">
        <v>10211.97</v>
      </c>
      <c r="G52" s="19">
        <v>10315.87</v>
      </c>
      <c r="H52" s="19">
        <v>11080</v>
      </c>
      <c r="I52" s="19">
        <v>11650</v>
      </c>
      <c r="J52" s="19">
        <f>'[1]Položkovitý'!I70</f>
        <v>11420</v>
      </c>
      <c r="K52" s="19">
        <f>'[1]Položkovitý'!J70</f>
        <v>11545</v>
      </c>
      <c r="L52" s="19">
        <f>'[1]Položkovitý'!K70</f>
        <v>11727</v>
      </c>
    </row>
    <row r="53" spans="1:12" ht="12.75">
      <c r="A53" s="50">
        <v>630</v>
      </c>
      <c r="B53" s="5"/>
      <c r="C53" s="94" t="s">
        <v>54</v>
      </c>
      <c r="D53" s="94"/>
      <c r="E53" s="94"/>
      <c r="F53" s="27">
        <v>13737.4</v>
      </c>
      <c r="G53" s="19">
        <v>15269.97</v>
      </c>
      <c r="H53" s="19">
        <v>16470</v>
      </c>
      <c r="I53" s="19">
        <v>21694</v>
      </c>
      <c r="J53" s="19">
        <f>'[1]Položkovitý'!I107</f>
        <v>16794</v>
      </c>
      <c r="K53" s="19">
        <f>'[1]Položkovitý'!J107</f>
        <v>14440</v>
      </c>
      <c r="L53" s="19">
        <f>'[1]Položkovitý'!K107</f>
        <v>14060</v>
      </c>
    </row>
    <row r="54" spans="1:12" ht="12.75">
      <c r="A54" s="5">
        <v>640</v>
      </c>
      <c r="B54" s="5"/>
      <c r="C54" s="94" t="s">
        <v>55</v>
      </c>
      <c r="D54" s="94"/>
      <c r="E54" s="94"/>
      <c r="F54" s="27">
        <v>576.72</v>
      </c>
      <c r="G54" s="19">
        <v>495.13</v>
      </c>
      <c r="H54" s="19">
        <v>530</v>
      </c>
      <c r="I54" s="19">
        <v>1280</v>
      </c>
      <c r="J54" s="19">
        <f>'[1]Položkovitý'!I110</f>
        <v>800</v>
      </c>
      <c r="K54" s="19">
        <f>'[1]Položkovitý'!J110</f>
        <v>800</v>
      </c>
      <c r="L54" s="19">
        <f>'[1]Položkovitý'!K110</f>
        <v>800</v>
      </c>
    </row>
    <row r="55" spans="1:12" ht="12.75">
      <c r="A55" s="51"/>
      <c r="B55" s="7"/>
      <c r="C55" s="99" t="s">
        <v>11</v>
      </c>
      <c r="D55" s="99"/>
      <c r="E55" s="99"/>
      <c r="F55" s="20">
        <f aca="true" t="shared" si="4" ref="F55:L55">SUM(F51:F54)</f>
        <v>51547.22</v>
      </c>
      <c r="G55" s="20">
        <f t="shared" si="4"/>
        <v>53500.65</v>
      </c>
      <c r="H55" s="20">
        <f>SUM(H51:H54)</f>
        <v>58740</v>
      </c>
      <c r="I55" s="20">
        <f t="shared" si="4"/>
        <v>65284</v>
      </c>
      <c r="J55" s="20">
        <f t="shared" si="4"/>
        <v>60014</v>
      </c>
      <c r="K55" s="20">
        <f t="shared" si="4"/>
        <v>58785</v>
      </c>
      <c r="L55" s="20">
        <f t="shared" si="4"/>
        <v>59387</v>
      </c>
    </row>
    <row r="56" spans="1:12" s="18" customFormat="1" ht="12.75">
      <c r="A56" s="52" t="s">
        <v>56</v>
      </c>
      <c r="B56" s="15"/>
      <c r="C56" s="98" t="s">
        <v>57</v>
      </c>
      <c r="D56" s="98"/>
      <c r="E56" s="98"/>
      <c r="F56" s="28"/>
      <c r="G56" s="26"/>
      <c r="H56" s="26"/>
      <c r="I56" s="26"/>
      <c r="J56" s="26"/>
      <c r="K56" s="26"/>
      <c r="L56" s="26"/>
    </row>
    <row r="57" spans="1:12" ht="12.75">
      <c r="A57" s="53">
        <v>630</v>
      </c>
      <c r="B57" s="7"/>
      <c r="C57" s="94" t="s">
        <v>58</v>
      </c>
      <c r="D57" s="94"/>
      <c r="E57" s="94"/>
      <c r="F57" s="19">
        <v>737.25</v>
      </c>
      <c r="G57" s="27">
        <v>955.81</v>
      </c>
      <c r="H57" s="27">
        <v>900</v>
      </c>
      <c r="I57" s="27">
        <v>1005</v>
      </c>
      <c r="J57" s="27">
        <f>'[1]Položkovitý'!I116</f>
        <v>1000</v>
      </c>
      <c r="K57" s="27">
        <f>'[1]Položkovitý'!J116</f>
        <v>1000</v>
      </c>
      <c r="L57" s="27">
        <f>'[1]Položkovitý'!K116</f>
        <v>1000</v>
      </c>
    </row>
    <row r="58" spans="1:12" ht="12.75">
      <c r="A58" s="53"/>
      <c r="B58" s="7"/>
      <c r="C58" s="99" t="s">
        <v>10</v>
      </c>
      <c r="D58" s="99"/>
      <c r="E58" s="99"/>
      <c r="F58" s="20">
        <v>737.25</v>
      </c>
      <c r="G58" s="20">
        <v>955.81</v>
      </c>
      <c r="H58" s="20">
        <f>H57</f>
        <v>900</v>
      </c>
      <c r="I58" s="20">
        <v>1005</v>
      </c>
      <c r="J58" s="20">
        <f>J57</f>
        <v>1000</v>
      </c>
      <c r="K58" s="20">
        <f>K57</f>
        <v>1000</v>
      </c>
      <c r="L58" s="20">
        <f>L57</f>
        <v>1000</v>
      </c>
    </row>
    <row r="59" spans="1:12" s="18" customFormat="1" ht="12.75">
      <c r="A59" s="54" t="s">
        <v>59</v>
      </c>
      <c r="B59" s="15"/>
      <c r="C59" s="98" t="s">
        <v>60</v>
      </c>
      <c r="D59" s="98"/>
      <c r="E59" s="98"/>
      <c r="F59" s="28"/>
      <c r="G59" s="55"/>
      <c r="H59" s="26"/>
      <c r="I59" s="26"/>
      <c r="J59" s="26"/>
      <c r="K59" s="26"/>
      <c r="L59" s="26"/>
    </row>
    <row r="60" spans="1:12" ht="12.75">
      <c r="A60" s="53">
        <v>610</v>
      </c>
      <c r="B60" s="7"/>
      <c r="C60" s="107" t="s">
        <v>61</v>
      </c>
      <c r="D60" s="107"/>
      <c r="E60" s="107"/>
      <c r="F60" s="19">
        <v>65</v>
      </c>
      <c r="G60" s="27">
        <v>235</v>
      </c>
      <c r="H60" s="20"/>
      <c r="I60" s="27">
        <v>235</v>
      </c>
      <c r="J60" s="20"/>
      <c r="K60" s="20"/>
      <c r="L60" s="20"/>
    </row>
    <row r="61" spans="1:12" ht="12.75">
      <c r="A61" s="53">
        <v>620</v>
      </c>
      <c r="B61" s="7"/>
      <c r="C61" s="107" t="s">
        <v>53</v>
      </c>
      <c r="D61" s="107"/>
      <c r="E61" s="107"/>
      <c r="F61" s="19">
        <v>58.42</v>
      </c>
      <c r="G61" s="27">
        <v>241.97</v>
      </c>
      <c r="H61" s="20"/>
      <c r="I61" s="27">
        <v>242</v>
      </c>
      <c r="J61" s="20"/>
      <c r="K61" s="20"/>
      <c r="L61" s="20"/>
    </row>
    <row r="62" spans="1:12" ht="12.75">
      <c r="A62" s="53">
        <v>630</v>
      </c>
      <c r="B62" s="7"/>
      <c r="C62" s="107" t="s">
        <v>58</v>
      </c>
      <c r="D62" s="107"/>
      <c r="E62" s="107"/>
      <c r="F62" s="19">
        <v>552.89</v>
      </c>
      <c r="G62" s="27">
        <v>2321.32</v>
      </c>
      <c r="H62" s="20"/>
      <c r="I62" s="27">
        <v>2321</v>
      </c>
      <c r="J62" s="20"/>
      <c r="K62" s="20"/>
      <c r="L62" s="20"/>
    </row>
    <row r="63" spans="1:12" ht="12.75">
      <c r="A63" s="53"/>
      <c r="B63" s="7"/>
      <c r="C63" s="108" t="s">
        <v>11</v>
      </c>
      <c r="D63" s="108"/>
      <c r="E63" s="108"/>
      <c r="F63" s="20">
        <f>SUM(F60:F62)</f>
        <v>676.31</v>
      </c>
      <c r="G63" s="20">
        <f>SUM(G60:G62)</f>
        <v>2798.29</v>
      </c>
      <c r="H63" s="20"/>
      <c r="I63" s="20">
        <f>SUM(I60:I62)</f>
        <v>2798</v>
      </c>
      <c r="J63" s="20"/>
      <c r="K63" s="20"/>
      <c r="L63" s="20"/>
    </row>
    <row r="64" spans="1:12" s="18" customFormat="1" ht="12.75">
      <c r="A64" s="54" t="s">
        <v>12</v>
      </c>
      <c r="B64" s="15"/>
      <c r="C64" s="98" t="s">
        <v>62</v>
      </c>
      <c r="D64" s="98"/>
      <c r="E64" s="98"/>
      <c r="F64" s="28"/>
      <c r="G64" s="55"/>
      <c r="H64" s="26"/>
      <c r="I64" s="26"/>
      <c r="J64" s="26"/>
      <c r="K64" s="26"/>
      <c r="L64" s="26"/>
    </row>
    <row r="65" spans="1:12" ht="12.75">
      <c r="A65" s="53">
        <v>650</v>
      </c>
      <c r="B65" s="7"/>
      <c r="C65" s="94" t="s">
        <v>63</v>
      </c>
      <c r="D65" s="94"/>
      <c r="E65" s="94"/>
      <c r="F65" s="19">
        <v>245.3</v>
      </c>
      <c r="G65" s="27">
        <v>670.15</v>
      </c>
      <c r="H65" s="27">
        <v>455</v>
      </c>
      <c r="I65" s="27">
        <v>667</v>
      </c>
      <c r="J65" s="27">
        <v>0</v>
      </c>
      <c r="K65" s="27">
        <f>'[1]Položkovitý'!J122</f>
        <v>0</v>
      </c>
      <c r="L65" s="27">
        <f>'[1]Položkovitý'!K122</f>
        <v>0</v>
      </c>
    </row>
    <row r="66" spans="1:12" ht="12.75">
      <c r="A66" s="53"/>
      <c r="B66" s="7"/>
      <c r="C66" s="99" t="s">
        <v>10</v>
      </c>
      <c r="D66" s="99"/>
      <c r="E66" s="99"/>
      <c r="F66" s="20">
        <v>245.3</v>
      </c>
      <c r="G66" s="20">
        <v>670.15</v>
      </c>
      <c r="H66" s="20">
        <f>H65</f>
        <v>455</v>
      </c>
      <c r="I66" s="20">
        <v>667</v>
      </c>
      <c r="J66" s="20">
        <f>J65</f>
        <v>0</v>
      </c>
      <c r="K66" s="20">
        <f>K65</f>
        <v>0</v>
      </c>
      <c r="L66" s="20">
        <f>L65</f>
        <v>0</v>
      </c>
    </row>
    <row r="67" spans="1:12" s="18" customFormat="1" ht="12.75">
      <c r="A67" s="56" t="s">
        <v>64</v>
      </c>
      <c r="B67" s="16"/>
      <c r="C67" s="98" t="s">
        <v>65</v>
      </c>
      <c r="D67" s="98"/>
      <c r="E67" s="98"/>
      <c r="F67" s="28"/>
      <c r="G67" s="26"/>
      <c r="H67" s="26"/>
      <c r="I67" s="26"/>
      <c r="J67" s="26"/>
      <c r="K67" s="26"/>
      <c r="L67" s="26"/>
    </row>
    <row r="68" spans="1:12" ht="12.75">
      <c r="A68" s="57">
        <v>630</v>
      </c>
      <c r="B68" s="6"/>
      <c r="C68" s="95" t="s">
        <v>66</v>
      </c>
      <c r="D68" s="95"/>
      <c r="E68" s="95"/>
      <c r="F68" s="19">
        <v>2469.88</v>
      </c>
      <c r="G68" s="19">
        <v>1260.17</v>
      </c>
      <c r="H68" s="19">
        <v>2160</v>
      </c>
      <c r="I68" s="19">
        <v>5305</v>
      </c>
      <c r="J68" s="19">
        <f>'[1]Položkovitý'!I134</f>
        <v>2860</v>
      </c>
      <c r="K68" s="19">
        <f>'[1]Položkovitý'!J134</f>
        <v>1360</v>
      </c>
      <c r="L68" s="19">
        <f>'[1]Položkovitý'!K134</f>
        <v>1310</v>
      </c>
    </row>
    <row r="69" spans="1:12" ht="12.75">
      <c r="A69" s="57"/>
      <c r="B69" s="6"/>
      <c r="C69" s="99" t="s">
        <v>10</v>
      </c>
      <c r="D69" s="99"/>
      <c r="E69" s="99"/>
      <c r="F69" s="20">
        <v>2469.88</v>
      </c>
      <c r="G69" s="20">
        <v>1260.17</v>
      </c>
      <c r="H69" s="20">
        <f>H68</f>
        <v>2160</v>
      </c>
      <c r="I69" s="20">
        <v>5305</v>
      </c>
      <c r="J69" s="20">
        <f>J68</f>
        <v>2860</v>
      </c>
      <c r="K69" s="20">
        <f>K68</f>
        <v>1360</v>
      </c>
      <c r="L69" s="20">
        <f>L68</f>
        <v>1310</v>
      </c>
    </row>
    <row r="70" spans="1:12" s="18" customFormat="1" ht="12.75">
      <c r="A70" s="56" t="s">
        <v>67</v>
      </c>
      <c r="B70" s="15"/>
      <c r="C70" s="98" t="s">
        <v>68</v>
      </c>
      <c r="D70" s="98"/>
      <c r="E70" s="98"/>
      <c r="F70" s="28"/>
      <c r="G70" s="26"/>
      <c r="H70" s="26"/>
      <c r="I70" s="26"/>
      <c r="J70" s="26"/>
      <c r="K70" s="26"/>
      <c r="L70" s="26"/>
    </row>
    <row r="71" spans="1:12" ht="12.75">
      <c r="A71" s="50">
        <v>630</v>
      </c>
      <c r="B71" s="7"/>
      <c r="C71" s="94" t="s">
        <v>69</v>
      </c>
      <c r="D71" s="94"/>
      <c r="E71" s="94"/>
      <c r="F71" s="19">
        <v>2777.37</v>
      </c>
      <c r="G71" s="27">
        <v>306.92</v>
      </c>
      <c r="H71" s="27">
        <v>1000</v>
      </c>
      <c r="I71" s="27">
        <v>500</v>
      </c>
      <c r="J71" s="27">
        <f>'[1]Položkovitý'!I139</f>
        <v>1100</v>
      </c>
      <c r="K71" s="27">
        <f>'[1]Položkovitý'!J139</f>
        <v>600</v>
      </c>
      <c r="L71" s="27">
        <f>'[1]Položkovitý'!K139</f>
        <v>600</v>
      </c>
    </row>
    <row r="72" spans="1:12" ht="12.75">
      <c r="A72" s="50"/>
      <c r="B72" s="7"/>
      <c r="C72" s="99" t="s">
        <v>10</v>
      </c>
      <c r="D72" s="99"/>
      <c r="E72" s="99"/>
      <c r="F72" s="20">
        <v>2777.37</v>
      </c>
      <c r="G72" s="20">
        <v>306.92</v>
      </c>
      <c r="H72" s="20">
        <f>H71</f>
        <v>1000</v>
      </c>
      <c r="I72" s="20">
        <v>500</v>
      </c>
      <c r="J72" s="20">
        <f>J71</f>
        <v>1100</v>
      </c>
      <c r="K72" s="20">
        <f>K71</f>
        <v>600</v>
      </c>
      <c r="L72" s="20">
        <f>L71</f>
        <v>600</v>
      </c>
    </row>
    <row r="73" spans="1:12" s="18" customFormat="1" ht="12.75">
      <c r="A73" s="56" t="s">
        <v>70</v>
      </c>
      <c r="B73" s="15"/>
      <c r="C73" s="98" t="s">
        <v>15</v>
      </c>
      <c r="D73" s="98"/>
      <c r="E73" s="98"/>
      <c r="F73" s="26"/>
      <c r="G73" s="26"/>
      <c r="H73" s="26"/>
      <c r="I73" s="26"/>
      <c r="J73" s="26"/>
      <c r="K73" s="26"/>
      <c r="L73" s="26"/>
    </row>
    <row r="74" spans="1:12" ht="12.75">
      <c r="A74" s="50">
        <v>630</v>
      </c>
      <c r="B74" s="7"/>
      <c r="C74" s="94" t="s">
        <v>71</v>
      </c>
      <c r="D74" s="94"/>
      <c r="E74" s="94"/>
      <c r="F74" s="27">
        <v>5849.38</v>
      </c>
      <c r="G74" s="27">
        <v>6128.61</v>
      </c>
      <c r="H74" s="27">
        <v>6480</v>
      </c>
      <c r="I74" s="27">
        <v>7533</v>
      </c>
      <c r="J74" s="27">
        <f>'[1]Položkovitý'!I148</f>
        <v>6970</v>
      </c>
      <c r="K74" s="27">
        <f>'[1]Položkovitý'!J148</f>
        <v>6450</v>
      </c>
      <c r="L74" s="27">
        <f>'[1]Položkovitý'!K148</f>
        <v>6110</v>
      </c>
    </row>
    <row r="75" spans="1:12" ht="12.75">
      <c r="A75" s="50"/>
      <c r="B75" s="7"/>
      <c r="C75" s="99" t="s">
        <v>10</v>
      </c>
      <c r="D75" s="99"/>
      <c r="E75" s="99"/>
      <c r="F75" s="20">
        <v>5849.38</v>
      </c>
      <c r="G75" s="20">
        <v>6128.61</v>
      </c>
      <c r="H75" s="20">
        <f>H74</f>
        <v>6480</v>
      </c>
      <c r="I75" s="20">
        <f>I74</f>
        <v>7533</v>
      </c>
      <c r="J75" s="20">
        <f>J74</f>
        <v>6970</v>
      </c>
      <c r="K75" s="20">
        <f>K74</f>
        <v>6450</v>
      </c>
      <c r="L75" s="20">
        <f>L74</f>
        <v>6110</v>
      </c>
    </row>
    <row r="76" spans="1:12" s="18" customFormat="1" ht="12.75">
      <c r="A76" s="56" t="s">
        <v>72</v>
      </c>
      <c r="B76" s="15"/>
      <c r="C76" s="98" t="s">
        <v>73</v>
      </c>
      <c r="D76" s="98"/>
      <c r="E76" s="98"/>
      <c r="F76" s="26"/>
      <c r="G76" s="26"/>
      <c r="H76" s="26"/>
      <c r="I76" s="26"/>
      <c r="J76" s="26"/>
      <c r="K76" s="26"/>
      <c r="L76" s="26"/>
    </row>
    <row r="77" spans="1:12" ht="12.75">
      <c r="A77" s="50">
        <v>630</v>
      </c>
      <c r="B77" s="7"/>
      <c r="C77" s="94" t="s">
        <v>74</v>
      </c>
      <c r="D77" s="94"/>
      <c r="E77" s="94"/>
      <c r="F77" s="27">
        <v>45</v>
      </c>
      <c r="G77" s="27">
        <v>92.68</v>
      </c>
      <c r="H77" s="27">
        <v>590</v>
      </c>
      <c r="I77" s="27">
        <v>250</v>
      </c>
      <c r="J77" s="27">
        <f>'[1]Položkovitý'!I152</f>
        <v>650</v>
      </c>
      <c r="K77" s="27">
        <f>'[1]Položkovitý'!J152</f>
        <v>540</v>
      </c>
      <c r="L77" s="27">
        <f>'[1]Položkovitý'!K152</f>
        <v>340</v>
      </c>
    </row>
    <row r="78" spans="1:12" ht="12.75">
      <c r="A78" s="50"/>
      <c r="B78" s="7"/>
      <c r="C78" s="99" t="s">
        <v>10</v>
      </c>
      <c r="D78" s="99"/>
      <c r="E78" s="99"/>
      <c r="F78" s="20">
        <v>45</v>
      </c>
      <c r="G78" s="20">
        <v>92.68</v>
      </c>
      <c r="H78" s="20">
        <f>H77</f>
        <v>590</v>
      </c>
      <c r="I78" s="20">
        <f>I77</f>
        <v>250</v>
      </c>
      <c r="J78" s="20">
        <f>J77</f>
        <v>650</v>
      </c>
      <c r="K78" s="20">
        <f>K77</f>
        <v>540</v>
      </c>
      <c r="L78" s="20">
        <f>L77</f>
        <v>340</v>
      </c>
    </row>
    <row r="79" spans="1:12" s="18" customFormat="1" ht="12.75">
      <c r="A79" s="58" t="s">
        <v>75</v>
      </c>
      <c r="B79" s="15"/>
      <c r="C79" s="98" t="s">
        <v>76</v>
      </c>
      <c r="D79" s="98"/>
      <c r="E79" s="98"/>
      <c r="F79" s="26"/>
      <c r="G79" s="26"/>
      <c r="H79" s="26"/>
      <c r="I79" s="26"/>
      <c r="J79" s="26"/>
      <c r="K79" s="26"/>
      <c r="L79" s="26"/>
    </row>
    <row r="80" spans="1:12" ht="12.75">
      <c r="A80" s="50">
        <v>630</v>
      </c>
      <c r="B80" s="7"/>
      <c r="C80" s="94" t="s">
        <v>77</v>
      </c>
      <c r="D80" s="94"/>
      <c r="E80" s="94"/>
      <c r="F80" s="20"/>
      <c r="G80" s="75">
        <v>2543.5</v>
      </c>
      <c r="H80" s="20"/>
      <c r="I80" s="27">
        <v>0</v>
      </c>
      <c r="J80" s="75">
        <v>0</v>
      </c>
      <c r="K80" s="75">
        <v>0</v>
      </c>
      <c r="L80" s="75">
        <v>0</v>
      </c>
    </row>
    <row r="81" spans="1:12" ht="12.75">
      <c r="A81" s="50"/>
      <c r="B81" s="7"/>
      <c r="C81" s="99" t="s">
        <v>10</v>
      </c>
      <c r="D81" s="99"/>
      <c r="E81" s="99"/>
      <c r="F81" s="20"/>
      <c r="G81" s="20">
        <v>2543.5</v>
      </c>
      <c r="H81" s="20"/>
      <c r="I81" s="20">
        <v>0</v>
      </c>
      <c r="J81" s="20">
        <f>J80</f>
        <v>0</v>
      </c>
      <c r="K81" s="20">
        <f>K80</f>
        <v>0</v>
      </c>
      <c r="L81" s="20">
        <f>L80</f>
        <v>0</v>
      </c>
    </row>
    <row r="82" spans="1:12" s="18" customFormat="1" ht="12.75">
      <c r="A82" s="56" t="s">
        <v>78</v>
      </c>
      <c r="B82" s="15"/>
      <c r="C82" s="98" t="s">
        <v>146</v>
      </c>
      <c r="D82" s="98"/>
      <c r="E82" s="98"/>
      <c r="F82" s="26"/>
      <c r="G82" s="26"/>
      <c r="H82" s="26"/>
      <c r="I82" s="26"/>
      <c r="J82" s="26"/>
      <c r="K82" s="26"/>
      <c r="L82" s="26"/>
    </row>
    <row r="83" spans="1:12" ht="12.75">
      <c r="A83" s="50">
        <v>610</v>
      </c>
      <c r="B83" s="7"/>
      <c r="C83" s="94" t="s">
        <v>79</v>
      </c>
      <c r="D83" s="94"/>
      <c r="E83" s="94"/>
      <c r="F83" s="27">
        <v>9952</v>
      </c>
      <c r="G83" s="27">
        <v>13939</v>
      </c>
      <c r="H83" s="27">
        <v>11700</v>
      </c>
      <c r="I83" s="27">
        <v>15891</v>
      </c>
      <c r="J83" s="27">
        <f>'[1]Položkovitý'!I160</f>
        <v>15200</v>
      </c>
      <c r="K83" s="27">
        <f>'[1]Položkovitý'!J160</f>
        <v>15300</v>
      </c>
      <c r="L83" s="27">
        <f>'[1]Položkovitý'!K160</f>
        <v>15400</v>
      </c>
    </row>
    <row r="84" spans="1:12" ht="12.75">
      <c r="A84" s="50">
        <v>620</v>
      </c>
      <c r="B84" s="7"/>
      <c r="C84" s="94" t="s">
        <v>53</v>
      </c>
      <c r="D84" s="94"/>
      <c r="E84" s="94"/>
      <c r="F84" s="27">
        <v>3500.03</v>
      </c>
      <c r="G84" s="27">
        <v>4871.35</v>
      </c>
      <c r="H84" s="27">
        <v>4090</v>
      </c>
      <c r="I84" s="27">
        <v>5404</v>
      </c>
      <c r="J84" s="27">
        <f>'[1]Položkovitý'!I169</f>
        <v>5410</v>
      </c>
      <c r="K84" s="27">
        <f>'[1]Položkovitý'!J169</f>
        <v>5565</v>
      </c>
      <c r="L84" s="27">
        <f>'[1]Položkovitý'!K169</f>
        <v>5655</v>
      </c>
    </row>
    <row r="85" spans="1:12" ht="12.75">
      <c r="A85" s="50">
        <v>630</v>
      </c>
      <c r="B85" s="7"/>
      <c r="C85" s="94" t="s">
        <v>80</v>
      </c>
      <c r="D85" s="94"/>
      <c r="E85" s="94"/>
      <c r="F85" s="27">
        <v>2766.26</v>
      </c>
      <c r="G85" s="27">
        <v>3883.3</v>
      </c>
      <c r="H85" s="27">
        <v>3475</v>
      </c>
      <c r="I85" s="27">
        <v>3000</v>
      </c>
      <c r="J85" s="27">
        <v>4385</v>
      </c>
      <c r="K85" s="27">
        <f>'[1]Položkovitý'!J177</f>
        <v>3550</v>
      </c>
      <c r="L85" s="27">
        <f>'[1]Položkovitý'!K177</f>
        <v>3610</v>
      </c>
    </row>
    <row r="86" spans="1:12" ht="12.75">
      <c r="A86" s="50">
        <v>640</v>
      </c>
      <c r="B86" s="7"/>
      <c r="C86" s="94" t="s">
        <v>81</v>
      </c>
      <c r="D86" s="94"/>
      <c r="E86" s="94"/>
      <c r="F86" s="27">
        <v>0</v>
      </c>
      <c r="G86" s="27">
        <v>0</v>
      </c>
      <c r="H86" s="27">
        <v>90</v>
      </c>
      <c r="I86" s="27"/>
      <c r="J86" s="27">
        <f>'[1]Položkovitý'!I179</f>
        <v>90</v>
      </c>
      <c r="K86" s="27">
        <f>'[1]Položkovitý'!J179</f>
        <v>100</v>
      </c>
      <c r="L86" s="27">
        <f>'[1]Položkovitý'!K179</f>
        <v>100</v>
      </c>
    </row>
    <row r="87" spans="1:12" ht="12.75">
      <c r="A87" s="51"/>
      <c r="B87" s="7"/>
      <c r="C87" s="99" t="s">
        <v>10</v>
      </c>
      <c r="D87" s="99"/>
      <c r="E87" s="99"/>
      <c r="F87" s="20">
        <f aca="true" t="shared" si="5" ref="F87:L87">SUM(F83:F86)</f>
        <v>16218.29</v>
      </c>
      <c r="G87" s="20">
        <f t="shared" si="5"/>
        <v>22693.649999999998</v>
      </c>
      <c r="H87" s="20">
        <f>SUM(H83:H86)</f>
        <v>19355</v>
      </c>
      <c r="I87" s="20">
        <f t="shared" si="5"/>
        <v>24295</v>
      </c>
      <c r="J87" s="20">
        <f t="shared" si="5"/>
        <v>25085</v>
      </c>
      <c r="K87" s="20">
        <f t="shared" si="5"/>
        <v>24515</v>
      </c>
      <c r="L87" s="20">
        <f t="shared" si="5"/>
        <v>24765</v>
      </c>
    </row>
    <row r="88" spans="1:12" s="18" customFormat="1" ht="12.75">
      <c r="A88" s="56" t="s">
        <v>82</v>
      </c>
      <c r="B88" s="15"/>
      <c r="C88" s="98" t="s">
        <v>83</v>
      </c>
      <c r="D88" s="98"/>
      <c r="E88" s="98"/>
      <c r="F88" s="28"/>
      <c r="G88" s="26"/>
      <c r="H88" s="26"/>
      <c r="I88" s="26"/>
      <c r="J88" s="26"/>
      <c r="K88" s="26"/>
      <c r="L88" s="26"/>
    </row>
    <row r="89" spans="1:12" ht="12.75">
      <c r="A89" s="57">
        <v>630</v>
      </c>
      <c r="B89" s="6"/>
      <c r="C89" s="95" t="s">
        <v>84</v>
      </c>
      <c r="D89" s="95"/>
      <c r="E89" s="95"/>
      <c r="F89" s="19">
        <v>161.61</v>
      </c>
      <c r="G89" s="27">
        <v>172</v>
      </c>
      <c r="H89" s="27">
        <v>160</v>
      </c>
      <c r="I89" s="27">
        <v>240</v>
      </c>
      <c r="J89" s="27">
        <f>'[1]Položkovitý'!I184</f>
        <v>240</v>
      </c>
      <c r="K89" s="27">
        <f>'[1]Položkovitý'!J184</f>
        <v>240</v>
      </c>
      <c r="L89" s="27">
        <f>'[1]Položkovitý'!K184</f>
        <v>240</v>
      </c>
    </row>
    <row r="90" spans="1:12" ht="12.75">
      <c r="A90" s="57"/>
      <c r="B90" s="6"/>
      <c r="C90" s="99" t="s">
        <v>10</v>
      </c>
      <c r="D90" s="99"/>
      <c r="E90" s="99"/>
      <c r="F90" s="20">
        <v>161.61</v>
      </c>
      <c r="G90" s="20">
        <v>172</v>
      </c>
      <c r="H90" s="20">
        <f>H89</f>
        <v>160</v>
      </c>
      <c r="I90" s="20">
        <f>I89</f>
        <v>240</v>
      </c>
      <c r="J90" s="20">
        <f>J89</f>
        <v>240</v>
      </c>
      <c r="K90" s="20">
        <f>K89</f>
        <v>240</v>
      </c>
      <c r="L90" s="20">
        <f>L89</f>
        <v>240</v>
      </c>
    </row>
    <row r="91" spans="1:12" s="18" customFormat="1" ht="12.75">
      <c r="A91" s="56" t="s">
        <v>85</v>
      </c>
      <c r="B91" s="15"/>
      <c r="C91" s="98" t="s">
        <v>18</v>
      </c>
      <c r="D91" s="98"/>
      <c r="E91" s="98"/>
      <c r="F91" s="26"/>
      <c r="G91" s="26"/>
      <c r="H91" s="26"/>
      <c r="I91" s="26"/>
      <c r="J91" s="26"/>
      <c r="K91" s="26"/>
      <c r="L91" s="26"/>
    </row>
    <row r="92" spans="1:12" ht="12.75">
      <c r="A92" s="50">
        <v>630</v>
      </c>
      <c r="B92" s="7"/>
      <c r="C92" s="94" t="s">
        <v>86</v>
      </c>
      <c r="D92" s="94"/>
      <c r="E92" s="94"/>
      <c r="F92" s="27">
        <v>2989.39</v>
      </c>
      <c r="G92" s="27">
        <v>2949.48</v>
      </c>
      <c r="H92" s="27">
        <v>3200</v>
      </c>
      <c r="I92" s="27">
        <v>3414</v>
      </c>
      <c r="J92" s="27">
        <f>'[1]Položkovitý'!I190</f>
        <v>3550</v>
      </c>
      <c r="K92" s="27">
        <f>'[1]Položkovitý'!J190</f>
        <v>3350</v>
      </c>
      <c r="L92" s="27">
        <f>'[1]Položkovitý'!K190</f>
        <v>3400</v>
      </c>
    </row>
    <row r="93" spans="1:12" ht="12.75">
      <c r="A93" s="51"/>
      <c r="B93" s="7"/>
      <c r="C93" s="99" t="s">
        <v>10</v>
      </c>
      <c r="D93" s="99"/>
      <c r="E93" s="99"/>
      <c r="F93" s="20">
        <v>2989.39</v>
      </c>
      <c r="G93" s="20">
        <v>2949.48</v>
      </c>
      <c r="H93" s="20">
        <f>H92</f>
        <v>3200</v>
      </c>
      <c r="I93" s="20">
        <f>I92</f>
        <v>3414</v>
      </c>
      <c r="J93" s="20">
        <f>J92</f>
        <v>3550</v>
      </c>
      <c r="K93" s="20">
        <f>K92</f>
        <v>3350</v>
      </c>
      <c r="L93" s="20">
        <f>L92</f>
        <v>3400</v>
      </c>
    </row>
    <row r="94" spans="1:12" s="62" customFormat="1" ht="12.75">
      <c r="A94" s="59" t="s">
        <v>87</v>
      </c>
      <c r="B94" s="60"/>
      <c r="C94" s="109" t="s">
        <v>88</v>
      </c>
      <c r="D94" s="109"/>
      <c r="E94" s="109"/>
      <c r="F94" s="61"/>
      <c r="G94" s="61"/>
      <c r="H94" s="61"/>
      <c r="I94" s="61"/>
      <c r="J94" s="61"/>
      <c r="K94" s="61"/>
      <c r="L94" s="61"/>
    </row>
    <row r="95" spans="1:12" ht="12.75">
      <c r="A95" s="50">
        <v>630</v>
      </c>
      <c r="B95" s="7"/>
      <c r="C95" s="94" t="s">
        <v>89</v>
      </c>
      <c r="D95" s="94"/>
      <c r="E95" s="94"/>
      <c r="F95" s="27">
        <v>227.95</v>
      </c>
      <c r="G95" s="27">
        <v>1719.75</v>
      </c>
      <c r="H95" s="27">
        <v>500</v>
      </c>
      <c r="I95" s="27">
        <v>933</v>
      </c>
      <c r="J95" s="27">
        <f>'[1]Položkovitý'!I197</f>
        <v>575</v>
      </c>
      <c r="K95" s="27">
        <f>'[1]Položkovitý'!J197</f>
        <v>575</v>
      </c>
      <c r="L95" s="27">
        <f>'[1]Položkovitý'!K197</f>
        <v>510</v>
      </c>
    </row>
    <row r="96" spans="1:12" ht="12.75">
      <c r="A96" s="57"/>
      <c r="B96" s="6"/>
      <c r="C96" s="99" t="s">
        <v>10</v>
      </c>
      <c r="D96" s="99"/>
      <c r="E96" s="99"/>
      <c r="F96" s="20">
        <v>227.95</v>
      </c>
      <c r="G96" s="20">
        <v>1719.75</v>
      </c>
      <c r="H96" s="20">
        <f>H95</f>
        <v>500</v>
      </c>
      <c r="I96" s="20">
        <f>I95</f>
        <v>933</v>
      </c>
      <c r="J96" s="20">
        <f>J95</f>
        <v>575</v>
      </c>
      <c r="K96" s="20">
        <f>K95</f>
        <v>575</v>
      </c>
      <c r="L96" s="20">
        <f>L95</f>
        <v>510</v>
      </c>
    </row>
    <row r="97" spans="1:12" s="18" customFormat="1" ht="12.75">
      <c r="A97" s="56" t="s">
        <v>90</v>
      </c>
      <c r="B97" s="15"/>
      <c r="C97" s="98" t="s">
        <v>91</v>
      </c>
      <c r="D97" s="98"/>
      <c r="E97" s="98"/>
      <c r="F97" s="28"/>
      <c r="G97" s="26"/>
      <c r="H97" s="26"/>
      <c r="I97" s="26"/>
      <c r="J97" s="26"/>
      <c r="K97" s="26"/>
      <c r="L97" s="26"/>
    </row>
    <row r="98" spans="1:12" ht="12.75">
      <c r="A98" s="51"/>
      <c r="B98" s="7"/>
      <c r="C98" s="99" t="s">
        <v>142</v>
      </c>
      <c r="D98" s="99"/>
      <c r="E98" s="99"/>
      <c r="F98" s="19"/>
      <c r="G98" s="20"/>
      <c r="H98" s="20"/>
      <c r="I98" s="20"/>
      <c r="J98" s="20"/>
      <c r="K98" s="20"/>
      <c r="L98" s="20"/>
    </row>
    <row r="99" spans="1:12" ht="12.75">
      <c r="A99" s="50">
        <v>620</v>
      </c>
      <c r="B99" s="7"/>
      <c r="C99" s="76" t="s">
        <v>53</v>
      </c>
      <c r="D99" s="77"/>
      <c r="E99" s="78"/>
      <c r="F99" s="19"/>
      <c r="G99" s="20"/>
      <c r="H99" s="20"/>
      <c r="I99" s="75">
        <v>58</v>
      </c>
      <c r="J99" s="75">
        <f>'[1]Položkovitý'!I203</f>
        <v>59</v>
      </c>
      <c r="K99" s="75">
        <f>'[1]Položkovitý'!J203</f>
        <v>59</v>
      </c>
      <c r="L99" s="75">
        <f>'[1]Položkovitý'!K203</f>
        <v>59</v>
      </c>
    </row>
    <row r="100" spans="1:12" ht="12.75">
      <c r="A100" s="51">
        <v>630</v>
      </c>
      <c r="B100" s="7"/>
      <c r="C100" s="94" t="s">
        <v>92</v>
      </c>
      <c r="D100" s="94"/>
      <c r="E100" s="94"/>
      <c r="F100" s="19">
        <v>345</v>
      </c>
      <c r="G100" s="27">
        <v>341.5</v>
      </c>
      <c r="H100" s="27">
        <v>360</v>
      </c>
      <c r="I100" s="27">
        <v>395</v>
      </c>
      <c r="J100" s="27"/>
      <c r="K100" s="27"/>
      <c r="L100" s="27"/>
    </row>
    <row r="101" spans="1:12" ht="12.75">
      <c r="A101" s="51"/>
      <c r="B101" s="7"/>
      <c r="C101" s="99" t="s">
        <v>143</v>
      </c>
      <c r="D101" s="99"/>
      <c r="E101" s="99"/>
      <c r="F101" s="19"/>
      <c r="G101" s="27"/>
      <c r="H101" s="20"/>
      <c r="I101" s="27"/>
      <c r="J101" s="20"/>
      <c r="K101" s="20"/>
      <c r="L101" s="20"/>
    </row>
    <row r="102" spans="1:12" ht="12.75">
      <c r="A102" s="51">
        <v>630</v>
      </c>
      <c r="B102" s="7"/>
      <c r="C102" s="94" t="s">
        <v>93</v>
      </c>
      <c r="D102" s="94"/>
      <c r="E102" s="94"/>
      <c r="F102" s="19">
        <v>116.98</v>
      </c>
      <c r="G102" s="27">
        <v>120</v>
      </c>
      <c r="H102" s="27">
        <v>115</v>
      </c>
      <c r="I102" s="27">
        <v>204</v>
      </c>
      <c r="J102" s="27"/>
      <c r="K102" s="27"/>
      <c r="L102" s="27"/>
    </row>
    <row r="103" spans="1:12" ht="12.75">
      <c r="A103" s="51"/>
      <c r="B103" s="7"/>
      <c r="C103" s="99" t="s">
        <v>144</v>
      </c>
      <c r="D103" s="99"/>
      <c r="E103" s="99"/>
      <c r="F103" s="20"/>
      <c r="G103" s="27"/>
      <c r="H103" s="27"/>
      <c r="I103" s="20"/>
      <c r="J103" s="27"/>
      <c r="K103" s="27"/>
      <c r="L103" s="27"/>
    </row>
    <row r="104" spans="1:12" ht="12.75">
      <c r="A104" s="50">
        <v>630</v>
      </c>
      <c r="B104" s="7"/>
      <c r="C104" s="94" t="s">
        <v>94</v>
      </c>
      <c r="D104" s="94"/>
      <c r="E104" s="94"/>
      <c r="F104" s="27">
        <v>4282.9</v>
      </c>
      <c r="G104" s="27">
        <v>8962.41</v>
      </c>
      <c r="H104" s="27">
        <v>4200</v>
      </c>
      <c r="I104" s="27">
        <v>5819</v>
      </c>
      <c r="J104" s="27">
        <f>'[1]Položkovitý'!I216</f>
        <v>4460</v>
      </c>
      <c r="K104" s="27">
        <f>'[1]Položkovitý'!J216</f>
        <v>3860</v>
      </c>
      <c r="L104" s="27">
        <f>'[1]Položkovitý'!K216</f>
        <v>3860</v>
      </c>
    </row>
    <row r="105" spans="1:12" ht="12.75">
      <c r="A105" s="50">
        <v>640</v>
      </c>
      <c r="B105" s="7"/>
      <c r="C105" s="94" t="s">
        <v>95</v>
      </c>
      <c r="D105" s="94"/>
      <c r="E105" s="94"/>
      <c r="F105" s="27">
        <v>270</v>
      </c>
      <c r="G105" s="27"/>
      <c r="H105" s="27"/>
      <c r="I105" s="27"/>
      <c r="J105" s="27"/>
      <c r="K105" s="27"/>
      <c r="L105" s="27"/>
    </row>
    <row r="106" spans="1:12" ht="12.75">
      <c r="A106" s="50"/>
      <c r="B106" s="7"/>
      <c r="C106" s="99" t="s">
        <v>10</v>
      </c>
      <c r="D106" s="99"/>
      <c r="E106" s="99"/>
      <c r="F106" s="20">
        <f>SUM(F100:F105)</f>
        <v>5014.879999999999</v>
      </c>
      <c r="G106" s="20">
        <f>G100+G102+G104</f>
        <v>9423.91</v>
      </c>
      <c r="H106" s="20">
        <f>H100+H102+H104</f>
        <v>4675</v>
      </c>
      <c r="I106" s="20">
        <f>I100+I102+I104</f>
        <v>6418</v>
      </c>
      <c r="J106" s="20">
        <f>J100+J102+J104+J99</f>
        <v>4519</v>
      </c>
      <c r="K106" s="20">
        <f>K100+K102+K104+K99</f>
        <v>3919</v>
      </c>
      <c r="L106" s="20">
        <f>L100+L102+L104+L99</f>
        <v>3919</v>
      </c>
    </row>
    <row r="107" spans="1:12" s="18" customFormat="1" ht="12.75">
      <c r="A107" s="56" t="s">
        <v>96</v>
      </c>
      <c r="B107" s="15"/>
      <c r="C107" s="98" t="s">
        <v>97</v>
      </c>
      <c r="D107" s="98"/>
      <c r="E107" s="98"/>
      <c r="F107" s="28"/>
      <c r="G107" s="26"/>
      <c r="H107" s="26"/>
      <c r="I107" s="26"/>
      <c r="J107" s="26"/>
      <c r="K107" s="26"/>
      <c r="L107" s="26"/>
    </row>
    <row r="108" spans="1:12" ht="12.75">
      <c r="A108" s="50">
        <v>630</v>
      </c>
      <c r="B108" s="7"/>
      <c r="C108" s="94" t="s">
        <v>98</v>
      </c>
      <c r="D108" s="94"/>
      <c r="E108" s="94"/>
      <c r="F108" s="19">
        <v>88.42</v>
      </c>
      <c r="G108" s="27">
        <v>96.78</v>
      </c>
      <c r="H108" s="27">
        <v>100</v>
      </c>
      <c r="I108" s="27">
        <v>50</v>
      </c>
      <c r="J108" s="27">
        <f>'[1]Položkovitý'!I222</f>
        <v>100</v>
      </c>
      <c r="K108" s="27">
        <f>'[1]Položkovitý'!J222</f>
        <v>100</v>
      </c>
      <c r="L108" s="27">
        <f>'[1]Položkovitý'!K222</f>
        <v>100</v>
      </c>
    </row>
    <row r="109" spans="1:12" ht="12.75">
      <c r="A109" s="51"/>
      <c r="B109" s="7"/>
      <c r="C109" s="99" t="s">
        <v>10</v>
      </c>
      <c r="D109" s="99"/>
      <c r="E109" s="99"/>
      <c r="F109" s="20">
        <v>88.42</v>
      </c>
      <c r="G109" s="20">
        <v>96.78</v>
      </c>
      <c r="H109" s="20">
        <f>H108</f>
        <v>100</v>
      </c>
      <c r="I109" s="20">
        <f>I108</f>
        <v>50</v>
      </c>
      <c r="J109" s="20">
        <f>J108</f>
        <v>100</v>
      </c>
      <c r="K109" s="20">
        <f>K108</f>
        <v>100</v>
      </c>
      <c r="L109" s="20">
        <f>L108</f>
        <v>100</v>
      </c>
    </row>
    <row r="110" spans="1:12" s="18" customFormat="1" ht="12.75">
      <c r="A110" s="56" t="s">
        <v>99</v>
      </c>
      <c r="B110" s="15"/>
      <c r="C110" s="98" t="s">
        <v>100</v>
      </c>
      <c r="D110" s="98"/>
      <c r="E110" s="98"/>
      <c r="F110" s="26"/>
      <c r="G110" s="26"/>
      <c r="H110" s="26"/>
      <c r="I110" s="26"/>
      <c r="J110" s="26"/>
      <c r="K110" s="26"/>
      <c r="L110" s="26"/>
    </row>
    <row r="111" spans="1:12" ht="12.75">
      <c r="A111" s="57">
        <v>630</v>
      </c>
      <c r="B111" s="6"/>
      <c r="C111" s="95" t="s">
        <v>101</v>
      </c>
      <c r="D111" s="95"/>
      <c r="E111" s="95"/>
      <c r="F111" s="19">
        <v>60</v>
      </c>
      <c r="G111" s="27">
        <v>49.99</v>
      </c>
      <c r="H111" s="27">
        <v>50</v>
      </c>
      <c r="I111" s="27">
        <v>20</v>
      </c>
      <c r="J111" s="27">
        <f>'[1]Položkovitý'!I226</f>
        <v>100</v>
      </c>
      <c r="K111" s="27">
        <f>'[1]Položkovitý'!J226</f>
        <v>50</v>
      </c>
      <c r="L111" s="27">
        <f>'[1]Položkovitý'!K226</f>
        <v>50</v>
      </c>
    </row>
    <row r="112" spans="1:12" ht="12.75">
      <c r="A112" s="57"/>
      <c r="B112" s="6"/>
      <c r="C112" s="99" t="s">
        <v>10</v>
      </c>
      <c r="D112" s="99"/>
      <c r="E112" s="99"/>
      <c r="F112" s="20">
        <v>60</v>
      </c>
      <c r="G112" s="20">
        <v>49.99</v>
      </c>
      <c r="H112" s="20">
        <f>H111</f>
        <v>50</v>
      </c>
      <c r="I112" s="20">
        <f>I111</f>
        <v>20</v>
      </c>
      <c r="J112" s="20">
        <f>J111</f>
        <v>100</v>
      </c>
      <c r="K112" s="20">
        <f>K111</f>
        <v>50</v>
      </c>
      <c r="L112" s="20">
        <f>L111</f>
        <v>50</v>
      </c>
    </row>
    <row r="113" spans="1:12" s="18" customFormat="1" ht="12.75">
      <c r="A113" s="56" t="s">
        <v>102</v>
      </c>
      <c r="B113" s="15"/>
      <c r="C113" s="98" t="s">
        <v>20</v>
      </c>
      <c r="D113" s="98"/>
      <c r="E113" s="98"/>
      <c r="F113" s="28"/>
      <c r="G113" s="26"/>
      <c r="H113" s="26"/>
      <c r="I113" s="26"/>
      <c r="J113" s="26"/>
      <c r="K113" s="26"/>
      <c r="L113" s="26"/>
    </row>
    <row r="114" spans="1:12" ht="12.75">
      <c r="A114" s="50">
        <v>630</v>
      </c>
      <c r="B114" s="7"/>
      <c r="C114" s="94" t="s">
        <v>58</v>
      </c>
      <c r="D114" s="94"/>
      <c r="E114" s="94"/>
      <c r="F114" s="19"/>
      <c r="G114" s="27">
        <v>0</v>
      </c>
      <c r="H114" s="27">
        <v>100</v>
      </c>
      <c r="I114" s="20"/>
      <c r="J114" s="27">
        <f>'[1]Položkovitý'!I229</f>
        <v>0</v>
      </c>
      <c r="K114" s="27">
        <f>'[1]Položkovitý'!J229</f>
        <v>100</v>
      </c>
      <c r="L114" s="27">
        <f>'[1]Položkovitý'!K229</f>
        <v>100</v>
      </c>
    </row>
    <row r="115" spans="1:12" ht="12.75">
      <c r="A115" s="51"/>
      <c r="B115" s="7"/>
      <c r="C115" s="99" t="s">
        <v>10</v>
      </c>
      <c r="D115" s="99"/>
      <c r="E115" s="99"/>
      <c r="F115" s="19"/>
      <c r="G115" s="20">
        <v>0</v>
      </c>
      <c r="H115" s="20">
        <f>H114</f>
        <v>100</v>
      </c>
      <c r="I115" s="20"/>
      <c r="J115" s="20">
        <f>J114</f>
        <v>0</v>
      </c>
      <c r="K115" s="20">
        <f>K114</f>
        <v>100</v>
      </c>
      <c r="L115" s="20">
        <f>L114</f>
        <v>100</v>
      </c>
    </row>
    <row r="116" spans="1:12" s="18" customFormat="1" ht="12.75">
      <c r="A116" s="56" t="s">
        <v>103</v>
      </c>
      <c r="B116" s="15"/>
      <c r="C116" s="98" t="s">
        <v>104</v>
      </c>
      <c r="D116" s="98"/>
      <c r="E116" s="98"/>
      <c r="F116" s="28"/>
      <c r="G116" s="26"/>
      <c r="H116" s="26"/>
      <c r="I116" s="26"/>
      <c r="J116" s="26"/>
      <c r="K116" s="26"/>
      <c r="L116" s="26"/>
    </row>
    <row r="117" spans="1:12" ht="12.75">
      <c r="A117" s="50">
        <v>610</v>
      </c>
      <c r="B117" s="7"/>
      <c r="C117" s="94" t="s">
        <v>105</v>
      </c>
      <c r="D117" s="94"/>
      <c r="E117" s="94"/>
      <c r="F117" s="19">
        <v>16756.7</v>
      </c>
      <c r="G117" s="27">
        <v>16530.24</v>
      </c>
      <c r="H117" s="27">
        <v>17030</v>
      </c>
      <c r="I117" s="27">
        <v>16230</v>
      </c>
      <c r="J117" s="27">
        <f>'[1]Položkovitý'!I237</f>
        <v>18800</v>
      </c>
      <c r="K117" s="27">
        <f>'[1]Položkovitý'!J237</f>
        <v>19500</v>
      </c>
      <c r="L117" s="27">
        <f>'[1]Položkovitý'!K237</f>
        <v>20100</v>
      </c>
    </row>
    <row r="118" spans="1:12" ht="12.75">
      <c r="A118" s="50">
        <v>620</v>
      </c>
      <c r="B118" s="7"/>
      <c r="C118" s="94" t="s">
        <v>53</v>
      </c>
      <c r="D118" s="94"/>
      <c r="E118" s="94"/>
      <c r="F118" s="19">
        <v>5863.71</v>
      </c>
      <c r="G118" s="27">
        <v>5725.28</v>
      </c>
      <c r="H118" s="27">
        <v>5970</v>
      </c>
      <c r="I118" s="27">
        <v>6030</v>
      </c>
      <c r="J118" s="27">
        <f>'[1]Položkovitý'!I246</f>
        <v>6575</v>
      </c>
      <c r="K118" s="27">
        <f>'[1]Položkovitý'!J246</f>
        <v>6835</v>
      </c>
      <c r="L118" s="27">
        <f>'[1]Položkovitý'!K246</f>
        <v>7071</v>
      </c>
    </row>
    <row r="119" spans="1:12" ht="12.75">
      <c r="A119" s="50">
        <v>630</v>
      </c>
      <c r="B119" s="7"/>
      <c r="C119" s="94" t="s">
        <v>106</v>
      </c>
      <c r="D119" s="94"/>
      <c r="E119" s="94"/>
      <c r="F119" s="19">
        <v>7720.9</v>
      </c>
      <c r="G119" s="27">
        <v>11864.8</v>
      </c>
      <c r="H119" s="27">
        <v>8200</v>
      </c>
      <c r="I119" s="27">
        <v>9118</v>
      </c>
      <c r="J119" s="27">
        <f>'[1]Položkovitý'!I258</f>
        <v>8552</v>
      </c>
      <c r="K119" s="27">
        <f>'[1]Položkovitý'!J258</f>
        <v>6852</v>
      </c>
      <c r="L119" s="27">
        <f>'[1]Položkovitý'!K258</f>
        <v>7242</v>
      </c>
    </row>
    <row r="120" spans="1:12" ht="12.75">
      <c r="A120" s="50">
        <v>640</v>
      </c>
      <c r="B120" s="7"/>
      <c r="C120" s="94" t="s">
        <v>81</v>
      </c>
      <c r="D120" s="94"/>
      <c r="E120" s="94"/>
      <c r="F120" s="19"/>
      <c r="G120" s="27">
        <v>29.51</v>
      </c>
      <c r="H120" s="27">
        <v>70</v>
      </c>
      <c r="I120" s="27">
        <v>100</v>
      </c>
      <c r="J120" s="27">
        <f>'[1]Položkovitý'!I260</f>
        <v>100</v>
      </c>
      <c r="K120" s="27">
        <f>'[1]Položkovitý'!J260</f>
        <v>100</v>
      </c>
      <c r="L120" s="27">
        <f>'[1]Položkovitý'!K260</f>
        <v>100</v>
      </c>
    </row>
    <row r="121" spans="1:12" ht="12.75">
      <c r="A121" s="51"/>
      <c r="B121" s="7"/>
      <c r="C121" s="99" t="s">
        <v>10</v>
      </c>
      <c r="D121" s="99"/>
      <c r="E121" s="99"/>
      <c r="F121" s="20">
        <f aca="true" t="shared" si="6" ref="F121:L121">SUM(F117:F120)</f>
        <v>30341.309999999998</v>
      </c>
      <c r="G121" s="20">
        <f t="shared" si="6"/>
        <v>34149.83</v>
      </c>
      <c r="H121" s="20">
        <f>SUM(H117:H120)</f>
        <v>31270</v>
      </c>
      <c r="I121" s="20">
        <f t="shared" si="6"/>
        <v>31478</v>
      </c>
      <c r="J121" s="20">
        <f t="shared" si="6"/>
        <v>34027</v>
      </c>
      <c r="K121" s="20">
        <f t="shared" si="6"/>
        <v>33287</v>
      </c>
      <c r="L121" s="20">
        <f t="shared" si="6"/>
        <v>34513</v>
      </c>
    </row>
    <row r="122" spans="1:12" s="18" customFormat="1" ht="12.75">
      <c r="A122" s="56" t="s">
        <v>107</v>
      </c>
      <c r="B122" s="15"/>
      <c r="C122" s="98" t="s">
        <v>22</v>
      </c>
      <c r="D122" s="98"/>
      <c r="E122" s="98"/>
      <c r="F122" s="28"/>
      <c r="G122" s="26"/>
      <c r="H122" s="26"/>
      <c r="I122" s="26"/>
      <c r="J122" s="26"/>
      <c r="K122" s="26"/>
      <c r="L122" s="26"/>
    </row>
    <row r="123" spans="1:12" ht="12.75">
      <c r="A123" s="50">
        <v>630</v>
      </c>
      <c r="B123" s="7"/>
      <c r="C123" s="94" t="s">
        <v>77</v>
      </c>
      <c r="D123" s="94"/>
      <c r="E123" s="94"/>
      <c r="F123" s="19">
        <v>577</v>
      </c>
      <c r="G123" s="27">
        <v>460</v>
      </c>
      <c r="H123" s="27">
        <v>800</v>
      </c>
      <c r="I123" s="27">
        <v>1100</v>
      </c>
      <c r="J123" s="27">
        <f>'[1]Položkovitý'!I265</f>
        <v>1000</v>
      </c>
      <c r="K123" s="27">
        <f>'[1]Položkovitý'!J265</f>
        <v>1000</v>
      </c>
      <c r="L123" s="27">
        <f>'[1]Položkovitý'!K265</f>
        <v>1000</v>
      </c>
    </row>
    <row r="124" spans="1:12" ht="12.75">
      <c r="A124" s="51"/>
      <c r="B124" s="7"/>
      <c r="C124" s="99" t="s">
        <v>10</v>
      </c>
      <c r="D124" s="99"/>
      <c r="E124" s="99"/>
      <c r="F124" s="20">
        <v>577</v>
      </c>
      <c r="G124" s="20">
        <v>460</v>
      </c>
      <c r="H124" s="20">
        <f>H123</f>
        <v>800</v>
      </c>
      <c r="I124" s="20">
        <f>I123</f>
        <v>1100</v>
      </c>
      <c r="J124" s="20">
        <f>J123</f>
        <v>1000</v>
      </c>
      <c r="K124" s="20">
        <f>K123</f>
        <v>1000</v>
      </c>
      <c r="L124" s="20">
        <f>L123</f>
        <v>1000</v>
      </c>
    </row>
    <row r="125" spans="1:12" s="18" customFormat="1" ht="12.75">
      <c r="A125" s="56" t="s">
        <v>108</v>
      </c>
      <c r="B125" s="15"/>
      <c r="C125" s="98" t="s">
        <v>109</v>
      </c>
      <c r="D125" s="98"/>
      <c r="E125" s="98"/>
      <c r="F125" s="28"/>
      <c r="G125" s="26"/>
      <c r="H125" s="26"/>
      <c r="I125" s="26"/>
      <c r="J125" s="26"/>
      <c r="K125" s="26"/>
      <c r="L125" s="26"/>
    </row>
    <row r="126" spans="1:12" ht="12.75">
      <c r="A126" s="50">
        <v>610</v>
      </c>
      <c r="B126" s="7"/>
      <c r="C126" s="94" t="s">
        <v>61</v>
      </c>
      <c r="D126" s="94"/>
      <c r="E126" s="94"/>
      <c r="F126" s="19">
        <v>3892.8</v>
      </c>
      <c r="G126" s="27">
        <v>3529.86</v>
      </c>
      <c r="H126" s="27">
        <v>4380</v>
      </c>
      <c r="I126" s="27">
        <v>3710</v>
      </c>
      <c r="J126" s="27">
        <f>'[1]Položkovitý'!I271</f>
        <v>4360</v>
      </c>
      <c r="K126" s="27">
        <f>'[1]Položkovitý'!J271</f>
        <v>4580</v>
      </c>
      <c r="L126" s="27">
        <f>'[1]Položkovitý'!K271</f>
        <v>4780</v>
      </c>
    </row>
    <row r="127" spans="1:12" ht="12.75">
      <c r="A127" s="50">
        <v>620</v>
      </c>
      <c r="B127" s="7"/>
      <c r="C127" s="94" t="s">
        <v>110</v>
      </c>
      <c r="D127" s="94"/>
      <c r="E127" s="94"/>
      <c r="F127" s="19">
        <v>1374.67</v>
      </c>
      <c r="G127" s="27">
        <v>1304.9</v>
      </c>
      <c r="H127" s="27">
        <v>1550</v>
      </c>
      <c r="I127" s="27">
        <v>1350</v>
      </c>
      <c r="J127" s="27">
        <f>'[1]Položkovitý'!I279</f>
        <v>1515</v>
      </c>
      <c r="K127" s="27">
        <f>'[1]Položkovitý'!J279</f>
        <v>1632</v>
      </c>
      <c r="L127" s="27">
        <f>'[1]Položkovitý'!K279</f>
        <v>1710</v>
      </c>
    </row>
    <row r="128" spans="1:12" ht="12.75">
      <c r="A128" s="50">
        <v>630</v>
      </c>
      <c r="B128" s="7"/>
      <c r="C128" s="94" t="s">
        <v>111</v>
      </c>
      <c r="D128" s="94"/>
      <c r="E128" s="94"/>
      <c r="F128" s="19">
        <v>730.59</v>
      </c>
      <c r="G128" s="27">
        <v>1957.06</v>
      </c>
      <c r="H128" s="27">
        <v>980</v>
      </c>
      <c r="I128" s="27">
        <v>1880</v>
      </c>
      <c r="J128" s="27">
        <f>'[1]Položkovitý'!I285</f>
        <v>980</v>
      </c>
      <c r="K128" s="27">
        <f>'[1]Položkovitý'!J285</f>
        <v>807</v>
      </c>
      <c r="L128" s="27">
        <f>'[1]Položkovitý'!K285</f>
        <v>754</v>
      </c>
    </row>
    <row r="129" spans="1:12" ht="12.75">
      <c r="A129" s="50">
        <v>640</v>
      </c>
      <c r="B129" s="7"/>
      <c r="C129" s="94" t="s">
        <v>112</v>
      </c>
      <c r="D129" s="94"/>
      <c r="E129" s="94"/>
      <c r="F129" s="19">
        <v>0</v>
      </c>
      <c r="G129" s="27">
        <v>44.26</v>
      </c>
      <c r="H129" s="27">
        <v>70</v>
      </c>
      <c r="I129" s="27">
        <v>70</v>
      </c>
      <c r="J129" s="27">
        <f>'[1]Položkovitý'!I287</f>
        <v>70</v>
      </c>
      <c r="K129" s="27">
        <f>'[1]Položkovitý'!J287</f>
        <v>70</v>
      </c>
      <c r="L129" s="27">
        <f>'[1]Položkovitý'!K287</f>
        <v>70</v>
      </c>
    </row>
    <row r="130" spans="1:12" ht="12.75">
      <c r="A130" s="51"/>
      <c r="B130" s="7"/>
      <c r="C130" s="99" t="s">
        <v>10</v>
      </c>
      <c r="D130" s="99"/>
      <c r="E130" s="99"/>
      <c r="F130" s="20">
        <f aca="true" t="shared" si="7" ref="F130:L130">SUM(F126:F129)</f>
        <v>5998.06</v>
      </c>
      <c r="G130" s="20">
        <f t="shared" si="7"/>
        <v>6836.08</v>
      </c>
      <c r="H130" s="20">
        <f t="shared" si="7"/>
        <v>6980</v>
      </c>
      <c r="I130" s="20">
        <f t="shared" si="7"/>
        <v>7010</v>
      </c>
      <c r="J130" s="20">
        <f t="shared" si="7"/>
        <v>6925</v>
      </c>
      <c r="K130" s="20">
        <f t="shared" si="7"/>
        <v>7089</v>
      </c>
      <c r="L130" s="20">
        <f t="shared" si="7"/>
        <v>7314</v>
      </c>
    </row>
    <row r="131" spans="1:12" ht="12.75">
      <c r="A131" s="90">
        <v>1020</v>
      </c>
      <c r="B131" s="82"/>
      <c r="C131" s="84" t="s">
        <v>141</v>
      </c>
      <c r="D131" s="85"/>
      <c r="E131" s="86"/>
      <c r="F131" s="83"/>
      <c r="G131" s="83"/>
      <c r="H131" s="83"/>
      <c r="I131" s="83"/>
      <c r="J131" s="83"/>
      <c r="K131" s="83"/>
      <c r="L131" s="83"/>
    </row>
    <row r="132" spans="1:12" ht="12.75">
      <c r="A132" s="50">
        <v>640</v>
      </c>
      <c r="B132" s="7"/>
      <c r="C132" s="76" t="s">
        <v>145</v>
      </c>
      <c r="D132" s="77"/>
      <c r="E132" s="78"/>
      <c r="F132" s="20"/>
      <c r="G132" s="20"/>
      <c r="H132" s="20"/>
      <c r="I132" s="75">
        <v>270</v>
      </c>
      <c r="J132" s="75">
        <f>'[1]Položkovitý'!I292</f>
        <v>270</v>
      </c>
      <c r="K132" s="75">
        <f>'[1]Položkovitý'!J292</f>
        <v>270</v>
      </c>
      <c r="L132" s="75">
        <f>'[1]Položkovitý'!K292</f>
        <v>270</v>
      </c>
    </row>
    <row r="133" spans="1:12" ht="12.75">
      <c r="A133" s="51"/>
      <c r="B133" s="7"/>
      <c r="C133" s="87" t="s">
        <v>11</v>
      </c>
      <c r="D133" s="88"/>
      <c r="E133" s="89"/>
      <c r="F133" s="20"/>
      <c r="G133" s="20"/>
      <c r="H133" s="20"/>
      <c r="I133" s="20">
        <v>270</v>
      </c>
      <c r="J133" s="20">
        <f>J132</f>
        <v>270</v>
      </c>
      <c r="K133" s="20">
        <f>K132</f>
        <v>270</v>
      </c>
      <c r="L133" s="20">
        <f>L132</f>
        <v>270</v>
      </c>
    </row>
    <row r="134" spans="1:12" s="18" customFormat="1" ht="12.75">
      <c r="A134" s="63" t="s">
        <v>113</v>
      </c>
      <c r="B134" s="15"/>
      <c r="C134" s="98" t="s">
        <v>114</v>
      </c>
      <c r="D134" s="98"/>
      <c r="E134" s="98"/>
      <c r="F134" s="26"/>
      <c r="G134" s="26"/>
      <c r="H134" s="26"/>
      <c r="I134" s="26"/>
      <c r="J134" s="26"/>
      <c r="K134" s="26"/>
      <c r="L134" s="26"/>
    </row>
    <row r="135" spans="1:12" ht="12.75">
      <c r="A135" s="50">
        <v>640</v>
      </c>
      <c r="B135" s="7"/>
      <c r="C135" s="94" t="s">
        <v>115</v>
      </c>
      <c r="D135" s="94"/>
      <c r="E135" s="94"/>
      <c r="F135" s="27">
        <v>276.98</v>
      </c>
      <c r="G135" s="27">
        <v>231.66</v>
      </c>
      <c r="H135" s="27">
        <v>280</v>
      </c>
      <c r="I135" s="27">
        <v>0</v>
      </c>
      <c r="J135" s="27">
        <v>0</v>
      </c>
      <c r="K135" s="27">
        <v>0</v>
      </c>
      <c r="L135" s="27">
        <v>0</v>
      </c>
    </row>
    <row r="136" spans="1:12" ht="12.75">
      <c r="A136" s="50">
        <v>630</v>
      </c>
      <c r="B136" s="7"/>
      <c r="C136" s="79" t="s">
        <v>138</v>
      </c>
      <c r="D136" s="80"/>
      <c r="E136" s="81"/>
      <c r="F136" s="27"/>
      <c r="G136" s="27"/>
      <c r="H136" s="27"/>
      <c r="I136" s="27">
        <v>280</v>
      </c>
      <c r="J136" s="27">
        <f>'[1]Položkovitý'!I296</f>
        <v>280</v>
      </c>
      <c r="K136" s="27">
        <f>'[1]Položkovitý'!J296</f>
        <v>280</v>
      </c>
      <c r="L136" s="27">
        <f>'[1]Položkovitý'!K296</f>
        <v>280</v>
      </c>
    </row>
    <row r="137" spans="1:12" ht="12.75">
      <c r="A137" s="64"/>
      <c r="B137" s="7"/>
      <c r="C137" s="99" t="s">
        <v>10</v>
      </c>
      <c r="D137" s="99"/>
      <c r="E137" s="99"/>
      <c r="F137" s="20">
        <v>276.98</v>
      </c>
      <c r="G137" s="20">
        <v>231.66</v>
      </c>
      <c r="H137" s="20">
        <f>H135</f>
        <v>280</v>
      </c>
      <c r="I137" s="20">
        <f>I135+I136</f>
        <v>280</v>
      </c>
      <c r="J137" s="20">
        <f>J135+J136</f>
        <v>280</v>
      </c>
      <c r="K137" s="20">
        <f>K135+K136</f>
        <v>280</v>
      </c>
      <c r="L137" s="20">
        <f>L135+L136</f>
        <v>280</v>
      </c>
    </row>
    <row r="138" spans="1:12" s="18" customFormat="1" ht="12.75">
      <c r="A138" s="56" t="s">
        <v>116</v>
      </c>
      <c r="B138" s="15"/>
      <c r="C138" s="98" t="s">
        <v>139</v>
      </c>
      <c r="D138" s="98"/>
      <c r="E138" s="98"/>
      <c r="F138" s="28"/>
      <c r="G138" s="65"/>
      <c r="H138" s="65"/>
      <c r="I138" s="65"/>
      <c r="J138" s="65"/>
      <c r="K138" s="65"/>
      <c r="L138" s="65"/>
    </row>
    <row r="139" spans="1:12" ht="12.75">
      <c r="A139" s="50">
        <v>630</v>
      </c>
      <c r="B139" s="7"/>
      <c r="C139" s="94" t="s">
        <v>117</v>
      </c>
      <c r="D139" s="94"/>
      <c r="E139" s="94"/>
      <c r="F139" s="19">
        <v>1578.62</v>
      </c>
      <c r="G139" s="66">
        <v>1965.86</v>
      </c>
      <c r="H139" s="66">
        <v>1400</v>
      </c>
      <c r="I139" s="66">
        <v>2065</v>
      </c>
      <c r="J139" s="66">
        <f>'[1]Položkovitý'!I302</f>
        <v>1400</v>
      </c>
      <c r="K139" s="66">
        <f>'[1]Položkovitý'!J302</f>
        <v>1300</v>
      </c>
      <c r="L139" s="66">
        <f>'[1]Položkovitý'!K302</f>
        <v>1400</v>
      </c>
    </row>
    <row r="140" spans="1:12" ht="12.75">
      <c r="A140" s="51"/>
      <c r="B140" s="7"/>
      <c r="C140" s="99" t="s">
        <v>10</v>
      </c>
      <c r="D140" s="99"/>
      <c r="E140" s="99"/>
      <c r="F140" s="20">
        <v>1578.62</v>
      </c>
      <c r="G140" s="67">
        <v>1965.86</v>
      </c>
      <c r="H140" s="67">
        <f>H139</f>
        <v>1400</v>
      </c>
      <c r="I140" s="67">
        <f>I139</f>
        <v>2065</v>
      </c>
      <c r="J140" s="67">
        <f>J139</f>
        <v>1400</v>
      </c>
      <c r="K140" s="67">
        <f>K139</f>
        <v>1300</v>
      </c>
      <c r="L140" s="67">
        <f>L139</f>
        <v>1400</v>
      </c>
    </row>
    <row r="141" spans="1:12" ht="12.75">
      <c r="A141" s="50"/>
      <c r="B141" s="7"/>
      <c r="C141" s="99"/>
      <c r="D141" s="99"/>
      <c r="E141" s="99"/>
      <c r="F141" s="20"/>
      <c r="G141" s="67"/>
      <c r="H141" s="67"/>
      <c r="I141" s="67"/>
      <c r="J141" s="67"/>
      <c r="K141" s="67"/>
      <c r="L141" s="67"/>
    </row>
    <row r="142" spans="1:12" ht="12.75">
      <c r="A142" s="101" t="s">
        <v>23</v>
      </c>
      <c r="B142" s="101"/>
      <c r="C142" s="101"/>
      <c r="D142" s="101"/>
      <c r="E142" s="101"/>
      <c r="F142" s="25">
        <f>F141+F140+F137+F130+F124+F121+F112+F109+F106+F96+F93+F90+F87+F78+F75+F72+F69+F66+F63+F58+F55</f>
        <v>127880.22</v>
      </c>
      <c r="G142" s="25">
        <f>G140+G137+G130+G124+G121+G115+G112+G109+G106+G96+G93+G90+G87+G78+G75+G72+G69+G66+G58+G55+G81+G63</f>
        <v>149005.77</v>
      </c>
      <c r="H142" s="25">
        <f>H140+H137+H130+H124+H121+H115+H112+H109+H106+H96+H93+H90+H87+H78+H75+H72+H69+H66+H58+H55</f>
        <v>139195</v>
      </c>
      <c r="I142" s="25">
        <f>I140+I137+I130+I124+I121+I115+I112+I109+I106+I96+I93+I90+I87+I78+I75+I72+I69+I66+I58+I55</f>
        <v>157847</v>
      </c>
      <c r="J142" s="25">
        <f>J140+J137+J130+J124+J121+J115+J112+J109+J106+J96+J93+J90+J87+J78+J75+J72+J69+J66+J58+J55+J133</f>
        <v>150665</v>
      </c>
      <c r="K142" s="25">
        <f>K140+K137+K130+K124+K121+K115+K112+K109+K106+K96+K93+K90+K87+K78+K75+K72+K69+K66+K58+K55+K133</f>
        <v>144810</v>
      </c>
      <c r="L142" s="25">
        <f>L140+L137+L130+L124+L121+L115+L112+L109+L106+L96+L93+L90+L87+L78+L75+L72+L69+L66+L58+L55+L133</f>
        <v>146608</v>
      </c>
    </row>
    <row r="143" spans="1:12" ht="12.75">
      <c r="A143" s="6"/>
      <c r="B143" s="6"/>
      <c r="C143" s="95"/>
      <c r="D143" s="95"/>
      <c r="E143" s="95"/>
      <c r="F143" s="19"/>
      <c r="G143" s="6"/>
      <c r="H143" s="6"/>
      <c r="I143" s="6"/>
      <c r="J143" s="6"/>
      <c r="K143" s="6"/>
      <c r="L143" s="6"/>
    </row>
    <row r="144" spans="1:12" ht="12.75">
      <c r="A144" s="102" t="s">
        <v>26</v>
      </c>
      <c r="B144" s="102"/>
      <c r="C144" s="102"/>
      <c r="D144" s="95"/>
      <c r="E144" s="95"/>
      <c r="F144" s="19"/>
      <c r="G144" s="20"/>
      <c r="H144" s="20"/>
      <c r="I144" s="20"/>
      <c r="J144" s="20"/>
      <c r="K144" s="20"/>
      <c r="L144" s="20"/>
    </row>
    <row r="145" spans="1:12" s="18" customFormat="1" ht="12.75">
      <c r="A145" s="58" t="s">
        <v>9</v>
      </c>
      <c r="B145" s="15"/>
      <c r="C145" s="98" t="s">
        <v>140</v>
      </c>
      <c r="D145" s="98"/>
      <c r="E145" s="98"/>
      <c r="F145" s="28"/>
      <c r="G145" s="26"/>
      <c r="H145" s="26"/>
      <c r="I145" s="26"/>
      <c r="J145" s="26"/>
      <c r="K145" s="26"/>
      <c r="L145" s="26"/>
    </row>
    <row r="146" spans="1:12" ht="12.75">
      <c r="A146" s="50">
        <v>710</v>
      </c>
      <c r="B146" s="7"/>
      <c r="C146" s="94" t="s">
        <v>118</v>
      </c>
      <c r="D146" s="94"/>
      <c r="E146" s="94"/>
      <c r="F146" s="19"/>
      <c r="G146" s="27">
        <v>2428</v>
      </c>
      <c r="H146" s="20"/>
      <c r="I146" s="27">
        <v>0</v>
      </c>
      <c r="J146" s="20"/>
      <c r="K146" s="20"/>
      <c r="L146" s="20"/>
    </row>
    <row r="147" spans="1:12" ht="12.75">
      <c r="A147" s="50"/>
      <c r="B147" s="7"/>
      <c r="C147" s="99" t="s">
        <v>11</v>
      </c>
      <c r="D147" s="99"/>
      <c r="E147" s="99"/>
      <c r="F147" s="20"/>
      <c r="G147" s="20">
        <v>2428</v>
      </c>
      <c r="H147" s="20"/>
      <c r="I147" s="20">
        <v>0</v>
      </c>
      <c r="J147" s="20"/>
      <c r="K147" s="20"/>
      <c r="L147" s="20"/>
    </row>
    <row r="148" spans="1:12" s="18" customFormat="1" ht="12.75">
      <c r="A148" s="58" t="s">
        <v>119</v>
      </c>
      <c r="B148" s="15"/>
      <c r="C148" s="98" t="s">
        <v>65</v>
      </c>
      <c r="D148" s="98"/>
      <c r="E148" s="98"/>
      <c r="F148" s="28"/>
      <c r="G148" s="26"/>
      <c r="H148" s="26"/>
      <c r="I148" s="26"/>
      <c r="J148" s="26"/>
      <c r="K148" s="26"/>
      <c r="L148" s="26"/>
    </row>
    <row r="149" spans="1:12" ht="12.75">
      <c r="A149" s="50">
        <v>713</v>
      </c>
      <c r="B149" s="5"/>
      <c r="C149" s="94" t="s">
        <v>118</v>
      </c>
      <c r="D149" s="94"/>
      <c r="E149" s="94"/>
      <c r="F149" s="19"/>
      <c r="G149" s="27"/>
      <c r="H149" s="20">
        <v>1500</v>
      </c>
      <c r="I149" s="20">
        <v>13500</v>
      </c>
      <c r="J149" s="20"/>
      <c r="K149" s="20"/>
      <c r="L149" s="20"/>
    </row>
    <row r="150" spans="1:12" ht="12.75">
      <c r="A150" s="50"/>
      <c r="B150" s="5"/>
      <c r="C150" s="99" t="s">
        <v>10</v>
      </c>
      <c r="D150" s="99"/>
      <c r="E150" s="99"/>
      <c r="F150" s="20"/>
      <c r="G150" s="20"/>
      <c r="H150" s="20">
        <f>H149</f>
        <v>1500</v>
      </c>
      <c r="I150" s="20">
        <v>13500</v>
      </c>
      <c r="J150" s="20">
        <v>0</v>
      </c>
      <c r="K150" s="20">
        <v>0</v>
      </c>
      <c r="L150" s="20">
        <f>L149</f>
        <v>0</v>
      </c>
    </row>
    <row r="151" spans="1:12" s="18" customFormat="1" ht="12.75">
      <c r="A151" s="58" t="s">
        <v>13</v>
      </c>
      <c r="B151" s="15"/>
      <c r="C151" s="98" t="s">
        <v>14</v>
      </c>
      <c r="D151" s="98"/>
      <c r="E151" s="98"/>
      <c r="F151" s="28"/>
      <c r="G151" s="26"/>
      <c r="H151" s="26"/>
      <c r="I151" s="26"/>
      <c r="J151" s="26"/>
      <c r="K151" s="26"/>
      <c r="L151" s="26"/>
    </row>
    <row r="152" spans="1:12" ht="12.75">
      <c r="A152" s="50">
        <v>710</v>
      </c>
      <c r="B152" s="7"/>
      <c r="C152" s="94" t="s">
        <v>147</v>
      </c>
      <c r="D152" s="94"/>
      <c r="E152" s="94"/>
      <c r="F152" s="19">
        <v>28791.64</v>
      </c>
      <c r="G152" s="27">
        <v>61233.22</v>
      </c>
      <c r="H152" s="27">
        <v>17065</v>
      </c>
      <c r="I152" s="27">
        <v>16465</v>
      </c>
      <c r="J152" s="27">
        <v>700</v>
      </c>
      <c r="K152" s="27">
        <v>0</v>
      </c>
      <c r="L152" s="27">
        <v>10000</v>
      </c>
    </row>
    <row r="153" spans="1:12" ht="12.75">
      <c r="A153" s="68"/>
      <c r="B153" s="7"/>
      <c r="C153" s="110" t="s">
        <v>10</v>
      </c>
      <c r="D153" s="110"/>
      <c r="E153" s="110"/>
      <c r="F153" s="20">
        <v>28791.64</v>
      </c>
      <c r="G153" s="20">
        <v>61233.22</v>
      </c>
      <c r="H153" s="20">
        <f>H152</f>
        <v>17065</v>
      </c>
      <c r="I153" s="20">
        <f>I152</f>
        <v>16465</v>
      </c>
      <c r="J153" s="20">
        <f>J152</f>
        <v>700</v>
      </c>
      <c r="K153" s="20">
        <f>K152</f>
        <v>0</v>
      </c>
      <c r="L153" s="20">
        <f>L152</f>
        <v>10000</v>
      </c>
    </row>
    <row r="154" spans="1:12" s="18" customFormat="1" ht="12.75">
      <c r="A154" s="58" t="s">
        <v>16</v>
      </c>
      <c r="B154" s="15"/>
      <c r="C154" s="98" t="s">
        <v>120</v>
      </c>
      <c r="D154" s="98"/>
      <c r="E154" s="98"/>
      <c r="F154" s="28"/>
      <c r="G154" s="26"/>
      <c r="H154" s="26"/>
      <c r="I154" s="26"/>
      <c r="J154" s="26"/>
      <c r="K154" s="26"/>
      <c r="L154" s="26"/>
    </row>
    <row r="155" spans="1:12" ht="12.75">
      <c r="A155" s="50">
        <v>710</v>
      </c>
      <c r="B155" s="7"/>
      <c r="C155" s="94" t="s">
        <v>121</v>
      </c>
      <c r="D155" s="94"/>
      <c r="E155" s="94"/>
      <c r="F155" s="19"/>
      <c r="G155" s="20"/>
      <c r="H155" s="20"/>
      <c r="I155" s="20"/>
      <c r="J155" s="20"/>
      <c r="K155" s="20"/>
      <c r="L155" s="20"/>
    </row>
    <row r="156" spans="1:12" ht="12.75">
      <c r="A156" s="68"/>
      <c r="B156" s="7"/>
      <c r="C156" s="99" t="s">
        <v>11</v>
      </c>
      <c r="D156" s="99"/>
      <c r="E156" s="99"/>
      <c r="F156" s="20"/>
      <c r="G156" s="20"/>
      <c r="H156" s="20"/>
      <c r="I156" s="20"/>
      <c r="J156" s="20"/>
      <c r="K156" s="20"/>
      <c r="L156" s="20"/>
    </row>
    <row r="157" spans="1:12" s="18" customFormat="1" ht="12.75">
      <c r="A157" s="58" t="s">
        <v>75</v>
      </c>
      <c r="B157" s="15"/>
      <c r="C157" s="98" t="s">
        <v>76</v>
      </c>
      <c r="D157" s="98"/>
      <c r="E157" s="98"/>
      <c r="F157" s="26"/>
      <c r="G157" s="26"/>
      <c r="H157" s="26"/>
      <c r="I157" s="26"/>
      <c r="J157" s="26"/>
      <c r="K157" s="26"/>
      <c r="L157" s="26"/>
    </row>
    <row r="158" spans="1:12" ht="12.75">
      <c r="A158" s="68"/>
      <c r="B158" s="7"/>
      <c r="C158" s="94" t="s">
        <v>122</v>
      </c>
      <c r="D158" s="94"/>
      <c r="E158" s="94"/>
      <c r="F158" s="20">
        <v>3704</v>
      </c>
      <c r="G158" s="20">
        <v>0</v>
      </c>
      <c r="H158" s="20">
        <v>1700</v>
      </c>
      <c r="I158" s="20"/>
      <c r="J158" s="20">
        <v>5000</v>
      </c>
      <c r="K158" s="20">
        <v>9000</v>
      </c>
      <c r="L158" s="20"/>
    </row>
    <row r="159" spans="1:12" ht="12.75">
      <c r="A159" s="68"/>
      <c r="B159" s="7"/>
      <c r="C159" s="99" t="s">
        <v>10</v>
      </c>
      <c r="D159" s="99"/>
      <c r="E159" s="99"/>
      <c r="F159" s="20">
        <f aca="true" t="shared" si="8" ref="F159:L159">F158</f>
        <v>3704</v>
      </c>
      <c r="G159" s="20">
        <f t="shared" si="8"/>
        <v>0</v>
      </c>
      <c r="H159" s="20">
        <f>H158</f>
        <v>1700</v>
      </c>
      <c r="I159" s="20">
        <f t="shared" si="8"/>
        <v>0</v>
      </c>
      <c r="J159" s="20">
        <f t="shared" si="8"/>
        <v>5000</v>
      </c>
      <c r="K159" s="20">
        <f t="shared" si="8"/>
        <v>9000</v>
      </c>
      <c r="L159" s="20">
        <f t="shared" si="8"/>
        <v>0</v>
      </c>
    </row>
    <row r="160" spans="1:12" ht="12.75">
      <c r="A160" s="91" t="s">
        <v>17</v>
      </c>
      <c r="B160" s="82"/>
      <c r="C160" s="84" t="s">
        <v>148</v>
      </c>
      <c r="D160" s="85"/>
      <c r="E160" s="86"/>
      <c r="F160" s="83"/>
      <c r="G160" s="83"/>
      <c r="H160" s="83"/>
      <c r="I160" s="83"/>
      <c r="J160" s="83"/>
      <c r="K160" s="83"/>
      <c r="L160" s="83"/>
    </row>
    <row r="161" spans="1:12" ht="12.75">
      <c r="A161" s="92">
        <v>710</v>
      </c>
      <c r="B161" s="7"/>
      <c r="C161" s="76" t="s">
        <v>149</v>
      </c>
      <c r="D161" s="77"/>
      <c r="E161" s="78"/>
      <c r="F161" s="20"/>
      <c r="G161" s="20"/>
      <c r="H161" s="20"/>
      <c r="I161" s="20"/>
      <c r="J161" s="20"/>
      <c r="K161" s="20">
        <v>15000</v>
      </c>
      <c r="L161" s="20">
        <v>10000</v>
      </c>
    </row>
    <row r="162" spans="1:12" ht="12.75">
      <c r="A162" s="68"/>
      <c r="B162" s="7"/>
      <c r="C162" s="87" t="s">
        <v>11</v>
      </c>
      <c r="D162" s="88"/>
      <c r="E162" s="89"/>
      <c r="F162" s="20"/>
      <c r="G162" s="20"/>
      <c r="H162" s="20"/>
      <c r="I162" s="20"/>
      <c r="J162" s="20"/>
      <c r="K162" s="20">
        <f>K161</f>
        <v>15000</v>
      </c>
      <c r="L162" s="20">
        <f>L161</f>
        <v>10000</v>
      </c>
    </row>
    <row r="163" spans="1:12" s="18" customFormat="1" ht="12.75">
      <c r="A163" s="58" t="s">
        <v>19</v>
      </c>
      <c r="B163" s="15"/>
      <c r="C163" s="98" t="s">
        <v>91</v>
      </c>
      <c r="D163" s="98"/>
      <c r="E163" s="98"/>
      <c r="F163" s="28"/>
      <c r="G163" s="26"/>
      <c r="H163" s="26"/>
      <c r="I163" s="26"/>
      <c r="J163" s="26"/>
      <c r="K163" s="26"/>
      <c r="L163" s="26"/>
    </row>
    <row r="164" spans="1:12" ht="12.75">
      <c r="A164" s="50">
        <v>710</v>
      </c>
      <c r="B164" s="7"/>
      <c r="C164" s="94" t="s">
        <v>150</v>
      </c>
      <c r="D164" s="94"/>
      <c r="E164" s="94"/>
      <c r="F164" s="19">
        <v>980</v>
      </c>
      <c r="G164" s="75">
        <v>24508.82</v>
      </c>
      <c r="H164" s="27">
        <v>14240</v>
      </c>
      <c r="I164" s="27">
        <v>15730</v>
      </c>
      <c r="J164" s="27">
        <v>0</v>
      </c>
      <c r="K164" s="27">
        <v>0</v>
      </c>
      <c r="L164" s="27">
        <v>0</v>
      </c>
    </row>
    <row r="165" spans="1:12" ht="12.75">
      <c r="A165" s="68"/>
      <c r="B165" s="7"/>
      <c r="C165" s="99" t="s">
        <v>10</v>
      </c>
      <c r="D165" s="99"/>
      <c r="E165" s="99"/>
      <c r="F165" s="20">
        <v>980</v>
      </c>
      <c r="G165" s="20">
        <v>24508.82</v>
      </c>
      <c r="H165" s="20">
        <f>H164</f>
        <v>14240</v>
      </c>
      <c r="I165" s="20">
        <f>I164</f>
        <v>15730</v>
      </c>
      <c r="J165" s="20">
        <f>J164</f>
        <v>0</v>
      </c>
      <c r="K165" s="20">
        <f>K164</f>
        <v>0</v>
      </c>
      <c r="L165" s="20">
        <f>L164</f>
        <v>0</v>
      </c>
    </row>
    <row r="166" spans="1:12" s="18" customFormat="1" ht="12.75">
      <c r="A166" s="58" t="s">
        <v>21</v>
      </c>
      <c r="B166" s="15"/>
      <c r="C166" s="98" t="s">
        <v>123</v>
      </c>
      <c r="D166" s="98"/>
      <c r="E166" s="98"/>
      <c r="F166" s="28"/>
      <c r="G166" s="26"/>
      <c r="H166" s="26"/>
      <c r="I166" s="26"/>
      <c r="J166" s="26"/>
      <c r="K166" s="26"/>
      <c r="L166" s="26"/>
    </row>
    <row r="167" spans="1:12" ht="12.75">
      <c r="A167" s="50">
        <v>710</v>
      </c>
      <c r="B167" s="5"/>
      <c r="C167" s="94" t="s">
        <v>124</v>
      </c>
      <c r="D167" s="94"/>
      <c r="E167" s="94"/>
      <c r="F167" s="19"/>
      <c r="G167" s="27"/>
      <c r="H167" s="20">
        <v>9000</v>
      </c>
      <c r="I167" s="20"/>
      <c r="J167" s="20">
        <v>0</v>
      </c>
      <c r="K167" s="20"/>
      <c r="L167" s="20"/>
    </row>
    <row r="168" spans="1:12" ht="12.75">
      <c r="A168" s="68"/>
      <c r="B168" s="7"/>
      <c r="C168" s="99" t="s">
        <v>10</v>
      </c>
      <c r="D168" s="99"/>
      <c r="E168" s="99"/>
      <c r="F168" s="19"/>
      <c r="G168" s="20"/>
      <c r="H168" s="20">
        <f>H167</f>
        <v>9000</v>
      </c>
      <c r="I168" s="20"/>
      <c r="J168" s="20">
        <f>J167</f>
        <v>0</v>
      </c>
      <c r="K168" s="20">
        <f>K167</f>
        <v>0</v>
      </c>
      <c r="L168" s="20">
        <f>L167</f>
        <v>0</v>
      </c>
    </row>
    <row r="169" spans="1:12" ht="12.75">
      <c r="A169" s="101" t="s">
        <v>24</v>
      </c>
      <c r="B169" s="101"/>
      <c r="C169" s="101"/>
      <c r="D169" s="101"/>
      <c r="E169" s="101"/>
      <c r="F169" s="25">
        <f>F147+F150+F153+F156+F165+F168</f>
        <v>29771.64</v>
      </c>
      <c r="G169" s="25">
        <f>G146+G149+G152+G167+G165</f>
        <v>88170.04000000001</v>
      </c>
      <c r="H169" s="25">
        <f>H146+H149+H152+H167+H165+H159</f>
        <v>43505</v>
      </c>
      <c r="I169" s="25">
        <f>I146+I149+I152+I167+I165</f>
        <v>45695</v>
      </c>
      <c r="J169" s="25">
        <f>J146+J149+J152+J167+J165+J159</f>
        <v>5700</v>
      </c>
      <c r="K169" s="25">
        <f>K146+K149+K152+K167+K165+K159+K162</f>
        <v>24000</v>
      </c>
      <c r="L169" s="25">
        <f>L146+L149+L152+L167+L165+L159+L162</f>
        <v>20000</v>
      </c>
    </row>
    <row r="170" spans="1:12" ht="12.75">
      <c r="A170" s="22"/>
      <c r="B170" s="22"/>
      <c r="C170" s="100"/>
      <c r="D170" s="100"/>
      <c r="E170" s="100"/>
      <c r="F170" s="23"/>
      <c r="G170" s="23"/>
      <c r="H170" s="23"/>
      <c r="I170" s="23"/>
      <c r="J170" s="23"/>
      <c r="K170" s="23"/>
      <c r="L170" s="23"/>
    </row>
    <row r="171" spans="1:12" ht="12.75">
      <c r="A171" s="103" t="s">
        <v>125</v>
      </c>
      <c r="B171" s="103"/>
      <c r="C171" s="103"/>
      <c r="D171" s="103"/>
      <c r="E171" s="103"/>
      <c r="F171" s="32">
        <f aca="true" t="shared" si="9" ref="F171:L171">F169+F142</f>
        <v>157651.86</v>
      </c>
      <c r="G171" s="32">
        <f>G169+G142</f>
        <v>237175.81</v>
      </c>
      <c r="H171" s="32">
        <f>H169+H142</f>
        <v>182700</v>
      </c>
      <c r="I171" s="32">
        <f t="shared" si="9"/>
        <v>203542</v>
      </c>
      <c r="J171" s="32">
        <f t="shared" si="9"/>
        <v>156365</v>
      </c>
      <c r="K171" s="32">
        <f t="shared" si="9"/>
        <v>168810</v>
      </c>
      <c r="L171" s="32">
        <f t="shared" si="9"/>
        <v>166608</v>
      </c>
    </row>
    <row r="172" spans="1:12" ht="12.75">
      <c r="A172" s="6"/>
      <c r="B172" s="6"/>
      <c r="C172" s="95"/>
      <c r="D172" s="95"/>
      <c r="E172" s="95"/>
      <c r="F172" s="19"/>
      <c r="G172" s="19"/>
      <c r="H172" s="19"/>
      <c r="I172" s="19"/>
      <c r="J172" s="19"/>
      <c r="K172" s="19"/>
      <c r="L172" s="19"/>
    </row>
    <row r="173" spans="1:12" ht="12.75">
      <c r="A173" s="102" t="s">
        <v>126</v>
      </c>
      <c r="B173" s="102"/>
      <c r="C173" s="102"/>
      <c r="D173" s="95"/>
      <c r="E173" s="95"/>
      <c r="F173" s="19"/>
      <c r="G173" s="19"/>
      <c r="H173" s="19"/>
      <c r="I173" s="19"/>
      <c r="J173" s="19"/>
      <c r="K173" s="19"/>
      <c r="L173" s="19"/>
    </row>
    <row r="174" spans="1:12" s="18" customFormat="1" ht="12.75">
      <c r="A174" s="58" t="s">
        <v>127</v>
      </c>
      <c r="B174" s="16"/>
      <c r="C174" s="98" t="s">
        <v>62</v>
      </c>
      <c r="D174" s="98"/>
      <c r="E174" s="98"/>
      <c r="F174" s="28"/>
      <c r="G174" s="28"/>
      <c r="H174" s="28"/>
      <c r="I174" s="28"/>
      <c r="J174" s="28"/>
      <c r="K174" s="28"/>
      <c r="L174" s="28"/>
    </row>
    <row r="175" spans="1:12" ht="12.75">
      <c r="A175" s="6">
        <v>810</v>
      </c>
      <c r="B175" s="6"/>
      <c r="C175" s="95" t="s">
        <v>128</v>
      </c>
      <c r="D175" s="95"/>
      <c r="E175" s="95"/>
      <c r="F175" s="19"/>
      <c r="G175" s="19"/>
      <c r="H175" s="19"/>
      <c r="I175" s="19"/>
      <c r="J175" s="19"/>
      <c r="K175" s="19"/>
      <c r="L175" s="19"/>
    </row>
    <row r="176" spans="1:12" ht="12.75">
      <c r="A176" s="50">
        <v>820</v>
      </c>
      <c r="B176" s="7"/>
      <c r="C176" s="94" t="s">
        <v>129</v>
      </c>
      <c r="D176" s="94"/>
      <c r="E176" s="94"/>
      <c r="F176" s="19"/>
      <c r="G176" s="27">
        <v>86275.64</v>
      </c>
      <c r="H176" s="27">
        <v>31000</v>
      </c>
      <c r="I176" s="27">
        <v>29665</v>
      </c>
      <c r="J176" s="27">
        <v>0</v>
      </c>
      <c r="K176" s="27">
        <v>0</v>
      </c>
      <c r="L176" s="27">
        <v>0</v>
      </c>
    </row>
    <row r="177" spans="1:12" ht="12.75">
      <c r="A177" s="68"/>
      <c r="B177" s="7"/>
      <c r="C177" s="99" t="s">
        <v>11</v>
      </c>
      <c r="D177" s="99"/>
      <c r="E177" s="99"/>
      <c r="F177" s="19"/>
      <c r="G177" s="20">
        <v>86275.64</v>
      </c>
      <c r="H177" s="20">
        <f>H176</f>
        <v>31000</v>
      </c>
      <c r="I177" s="20">
        <f aca="true" t="shared" si="10" ref="I177:L178">I176</f>
        <v>29665</v>
      </c>
      <c r="J177" s="20">
        <f t="shared" si="10"/>
        <v>0</v>
      </c>
      <c r="K177" s="20">
        <f t="shared" si="10"/>
        <v>0</v>
      </c>
      <c r="L177" s="20">
        <f t="shared" si="10"/>
        <v>0</v>
      </c>
    </row>
    <row r="178" spans="1:12" ht="12.75">
      <c r="A178" s="101" t="s">
        <v>130</v>
      </c>
      <c r="B178" s="101"/>
      <c r="C178" s="101"/>
      <c r="D178" s="101"/>
      <c r="E178" s="101"/>
      <c r="F178" s="25">
        <f>F177</f>
        <v>0</v>
      </c>
      <c r="G178" s="25">
        <f>G177</f>
        <v>86275.64</v>
      </c>
      <c r="H178" s="25">
        <f>H177</f>
        <v>31000</v>
      </c>
      <c r="I178" s="25">
        <f t="shared" si="10"/>
        <v>29665</v>
      </c>
      <c r="J178" s="25">
        <f t="shared" si="10"/>
        <v>0</v>
      </c>
      <c r="K178" s="25">
        <f t="shared" si="10"/>
        <v>0</v>
      </c>
      <c r="L178" s="25">
        <f t="shared" si="10"/>
        <v>0</v>
      </c>
    </row>
    <row r="179" spans="1:12" ht="12.75">
      <c r="A179" s="6"/>
      <c r="B179" s="6"/>
      <c r="C179" s="95"/>
      <c r="D179" s="95"/>
      <c r="E179" s="95"/>
      <c r="F179" s="19"/>
      <c r="G179" s="19"/>
      <c r="H179" s="19"/>
      <c r="I179" s="19"/>
      <c r="J179" s="19"/>
      <c r="K179" s="19"/>
      <c r="L179" s="19"/>
    </row>
    <row r="180" spans="1:12" s="34" customFormat="1" ht="15">
      <c r="A180" s="104" t="s">
        <v>131</v>
      </c>
      <c r="B180" s="104"/>
      <c r="C180" s="104"/>
      <c r="D180" s="104"/>
      <c r="E180" s="104"/>
      <c r="F180" s="33">
        <f>F178+F169+F142</f>
        <v>157651.86</v>
      </c>
      <c r="G180" s="33">
        <f aca="true" t="shared" si="11" ref="G180:L180">G142+G169+G178</f>
        <v>323451.45</v>
      </c>
      <c r="H180" s="33">
        <f t="shared" si="11"/>
        <v>213700</v>
      </c>
      <c r="I180" s="33">
        <f t="shared" si="11"/>
        <v>233207</v>
      </c>
      <c r="J180" s="33">
        <f t="shared" si="11"/>
        <v>156365</v>
      </c>
      <c r="K180" s="33">
        <f t="shared" si="11"/>
        <v>168810</v>
      </c>
      <c r="L180" s="33">
        <f t="shared" si="11"/>
        <v>166608</v>
      </c>
    </row>
    <row r="181" spans="7:9" ht="12.75">
      <c r="G181" s="69"/>
      <c r="H181" s="69"/>
      <c r="I181" s="69"/>
    </row>
    <row r="182" spans="7:9" ht="12.75">
      <c r="G182" s="69"/>
      <c r="H182" s="69"/>
      <c r="I182" s="69"/>
    </row>
    <row r="183" spans="7:9" ht="12.75">
      <c r="G183" s="69"/>
      <c r="H183" s="69"/>
      <c r="I183" s="69"/>
    </row>
    <row r="184" spans="7:9" ht="12.75">
      <c r="G184" s="69"/>
      <c r="H184" s="69"/>
      <c r="I184" s="69"/>
    </row>
    <row r="185" spans="7:9" ht="12.75">
      <c r="G185" s="69"/>
      <c r="H185" s="69"/>
      <c r="I185" s="69"/>
    </row>
    <row r="187" ht="12.75">
      <c r="G187" t="s">
        <v>132</v>
      </c>
    </row>
    <row r="188" ht="12.75">
      <c r="G188" t="s">
        <v>133</v>
      </c>
    </row>
    <row r="190" ht="12.75">
      <c r="A190" t="s">
        <v>155</v>
      </c>
    </row>
    <row r="191" spans="7:9" ht="12.75">
      <c r="G191" s="70"/>
      <c r="H191" s="70"/>
      <c r="I191" s="70"/>
    </row>
    <row r="192" spans="1:9" ht="12.75">
      <c r="A192" s="71"/>
      <c r="B192" s="71"/>
      <c r="C192" s="71"/>
      <c r="D192" s="71"/>
      <c r="G192" s="70"/>
      <c r="H192" s="70"/>
      <c r="I192" s="70"/>
    </row>
    <row r="193" spans="1:9" ht="12.75">
      <c r="A193" t="s">
        <v>134</v>
      </c>
      <c r="G193" s="2"/>
      <c r="H193" s="2"/>
      <c r="I193" s="2"/>
    </row>
    <row r="198" spans="7:9" ht="12.75">
      <c r="G198" s="72"/>
      <c r="H198" s="72"/>
      <c r="I198" s="72"/>
    </row>
    <row r="199" spans="7:9" ht="12.75">
      <c r="G199" s="72"/>
      <c r="H199" s="72"/>
      <c r="I199" s="72"/>
    </row>
    <row r="200" spans="7:9" ht="12.75">
      <c r="G200" s="73"/>
      <c r="H200" s="73"/>
      <c r="I200" s="73"/>
    </row>
    <row r="201" spans="7:9" ht="12.75">
      <c r="G201" s="72"/>
      <c r="H201" s="72"/>
      <c r="I201" s="72"/>
    </row>
    <row r="213" spans="7:9" ht="12.75">
      <c r="G213" s="74"/>
      <c r="H213" s="74"/>
      <c r="I213" s="74"/>
    </row>
    <row r="214" spans="7:9" ht="12.75">
      <c r="G214" s="74"/>
      <c r="H214" s="74"/>
      <c r="I214" s="74"/>
    </row>
    <row r="215" spans="7:9" ht="12.75">
      <c r="G215" s="74"/>
      <c r="H215" s="74"/>
      <c r="I215" s="74"/>
    </row>
    <row r="216" spans="7:9" ht="12.75">
      <c r="G216" s="74"/>
      <c r="H216" s="74"/>
      <c r="I216" s="74"/>
    </row>
    <row r="217" spans="7:9" ht="12.75">
      <c r="G217" s="74"/>
      <c r="H217" s="74"/>
      <c r="I217" s="74"/>
    </row>
    <row r="218" spans="7:9" ht="12.75">
      <c r="G218" s="74"/>
      <c r="H218" s="74"/>
      <c r="I218" s="74"/>
    </row>
    <row r="219" spans="7:9" ht="12.75">
      <c r="G219" s="74"/>
      <c r="H219" s="74"/>
      <c r="I219" s="74"/>
    </row>
    <row r="220" spans="7:9" ht="12.75">
      <c r="G220" s="74"/>
      <c r="H220" s="74"/>
      <c r="I220" s="74"/>
    </row>
    <row r="221" spans="7:9" ht="12.75">
      <c r="G221" s="74"/>
      <c r="H221" s="74"/>
      <c r="I221" s="74"/>
    </row>
    <row r="222" spans="1:9" ht="12.75">
      <c r="A222" s="2"/>
      <c r="B222" s="2"/>
      <c r="C222" s="2"/>
      <c r="G222" s="74"/>
      <c r="H222" s="74"/>
      <c r="I222" s="74"/>
    </row>
    <row r="223" spans="7:9" ht="12.75">
      <c r="G223" s="74"/>
      <c r="H223" s="74"/>
      <c r="I223" s="74"/>
    </row>
    <row r="224" spans="7:9" ht="12.75">
      <c r="G224" s="74"/>
      <c r="H224" s="74"/>
      <c r="I224" s="74"/>
    </row>
    <row r="225" spans="7:9" ht="12.75">
      <c r="G225" s="74"/>
      <c r="H225" s="74"/>
      <c r="I225" s="74"/>
    </row>
    <row r="226" spans="7:9" ht="12.75">
      <c r="G226" s="74"/>
      <c r="H226" s="74"/>
      <c r="I226" s="74"/>
    </row>
    <row r="227" spans="7:9" ht="12.75">
      <c r="G227" s="74"/>
      <c r="H227" s="74"/>
      <c r="I227" s="74"/>
    </row>
    <row r="228" spans="7:9" ht="12.75">
      <c r="G228" s="74"/>
      <c r="H228" s="74"/>
      <c r="I228" s="74"/>
    </row>
    <row r="229" spans="7:9" ht="12.75">
      <c r="G229" s="74"/>
      <c r="H229" s="74"/>
      <c r="I229" s="74"/>
    </row>
    <row r="230" spans="7:9" ht="12.75">
      <c r="G230" s="74"/>
      <c r="H230" s="74"/>
      <c r="I230" s="74"/>
    </row>
    <row r="231" spans="7:9" ht="12.75">
      <c r="G231" s="74"/>
      <c r="H231" s="74"/>
      <c r="I231" s="74"/>
    </row>
    <row r="232" spans="7:9" ht="12.75">
      <c r="G232" s="74"/>
      <c r="H232" s="74"/>
      <c r="I232" s="74"/>
    </row>
    <row r="233" spans="7:9" ht="12.75">
      <c r="G233" s="74"/>
      <c r="H233" s="74"/>
      <c r="I233" s="74"/>
    </row>
    <row r="234" spans="7:9" ht="12.75">
      <c r="G234" s="74"/>
      <c r="H234" s="74"/>
      <c r="I234" s="74"/>
    </row>
    <row r="235" spans="7:9" ht="12.75">
      <c r="G235" s="74"/>
      <c r="H235" s="74"/>
      <c r="I235" s="74"/>
    </row>
    <row r="236" spans="7:9" ht="12.75">
      <c r="G236" s="74"/>
      <c r="H236" s="74"/>
      <c r="I236" s="74"/>
    </row>
    <row r="237" spans="7:9" ht="12.75">
      <c r="G237" s="74"/>
      <c r="H237" s="74"/>
      <c r="I237" s="74"/>
    </row>
    <row r="238" spans="7:9" ht="12.75">
      <c r="G238" s="74"/>
      <c r="H238" s="74"/>
      <c r="I238" s="74"/>
    </row>
    <row r="239" spans="7:9" ht="12.75">
      <c r="G239" s="74"/>
      <c r="H239" s="74"/>
      <c r="I239" s="74"/>
    </row>
    <row r="240" spans="7:9" ht="12.75">
      <c r="G240" s="74"/>
      <c r="H240" s="74"/>
      <c r="I240" s="74"/>
    </row>
    <row r="241" spans="7:9" ht="12.75">
      <c r="G241" s="74"/>
      <c r="H241" s="74"/>
      <c r="I241" s="74"/>
    </row>
    <row r="242" spans="7:9" ht="12.75">
      <c r="G242" s="74"/>
      <c r="H242" s="74"/>
      <c r="I242" s="74"/>
    </row>
    <row r="243" spans="7:9" ht="12.75">
      <c r="G243" s="74"/>
      <c r="H243" s="74"/>
      <c r="I243" s="74"/>
    </row>
    <row r="244" spans="7:9" ht="12.75">
      <c r="G244" s="74"/>
      <c r="H244" s="74"/>
      <c r="I244" s="74"/>
    </row>
    <row r="245" spans="7:9" ht="12.75">
      <c r="G245" s="74"/>
      <c r="H245" s="74"/>
      <c r="I245" s="74"/>
    </row>
    <row r="246" spans="7:9" ht="12.75">
      <c r="G246" s="74"/>
      <c r="H246" s="74"/>
      <c r="I246" s="74"/>
    </row>
    <row r="247" spans="7:9" ht="12.75">
      <c r="G247" s="74"/>
      <c r="H247" s="74"/>
      <c r="I247" s="74"/>
    </row>
    <row r="248" spans="7:9" ht="12.75">
      <c r="G248" s="74"/>
      <c r="H248" s="74"/>
      <c r="I248" s="74"/>
    </row>
    <row r="249" spans="7:9" ht="12.75">
      <c r="G249" s="74"/>
      <c r="H249" s="74"/>
      <c r="I249" s="74"/>
    </row>
    <row r="250" spans="7:9" ht="12.75">
      <c r="G250" s="74"/>
      <c r="H250" s="74"/>
      <c r="I250" s="74"/>
    </row>
    <row r="251" spans="7:9" ht="12.75">
      <c r="G251" s="74"/>
      <c r="H251" s="74"/>
      <c r="I251" s="74"/>
    </row>
    <row r="252" spans="7:9" ht="12.75">
      <c r="G252" s="74"/>
      <c r="H252" s="74"/>
      <c r="I252" s="74"/>
    </row>
    <row r="253" spans="1:9" ht="12.75">
      <c r="A253" s="2"/>
      <c r="B253" s="2"/>
      <c r="C253" s="2"/>
      <c r="D253" s="2"/>
      <c r="E253" s="2"/>
      <c r="F253" s="2"/>
      <c r="G253" s="74"/>
      <c r="H253" s="74"/>
      <c r="I253" s="74"/>
    </row>
    <row r="254" spans="7:9" ht="12.75">
      <c r="G254" s="74"/>
      <c r="H254" s="74"/>
      <c r="I254" s="74"/>
    </row>
    <row r="255" spans="7:9" ht="12.75">
      <c r="G255" s="74"/>
      <c r="H255" s="74"/>
      <c r="I255" s="74"/>
    </row>
    <row r="256" spans="7:9" ht="12.75">
      <c r="G256" s="74"/>
      <c r="H256" s="74"/>
      <c r="I256" s="74"/>
    </row>
    <row r="257" spans="7:9" ht="12.75">
      <c r="G257" s="74"/>
      <c r="H257" s="74"/>
      <c r="I257" s="74"/>
    </row>
    <row r="258" spans="7:9" ht="12.75">
      <c r="G258" s="74"/>
      <c r="H258" s="74"/>
      <c r="I258" s="74"/>
    </row>
    <row r="259" spans="7:9" ht="12.75">
      <c r="G259" s="74"/>
      <c r="H259" s="74"/>
      <c r="I259" s="74"/>
    </row>
    <row r="260" spans="7:9" ht="12.75">
      <c r="G260" s="74"/>
      <c r="H260" s="74"/>
      <c r="I260" s="74"/>
    </row>
    <row r="261" spans="7:9" ht="12.75">
      <c r="G261" s="74"/>
      <c r="H261" s="74"/>
      <c r="I261" s="74"/>
    </row>
    <row r="262" spans="7:9" ht="12.75">
      <c r="G262" s="74"/>
      <c r="H262" s="74"/>
      <c r="I262" s="74"/>
    </row>
    <row r="263" spans="7:9" ht="12.75">
      <c r="G263" s="74"/>
      <c r="H263" s="74"/>
      <c r="I263" s="74"/>
    </row>
    <row r="264" spans="7:9" ht="12.75">
      <c r="G264" s="74"/>
      <c r="H264" s="74"/>
      <c r="I264" s="74"/>
    </row>
    <row r="265" spans="7:9" ht="12.75">
      <c r="G265" s="74"/>
      <c r="H265" s="74"/>
      <c r="I265" s="74"/>
    </row>
    <row r="266" spans="7:9" ht="12.75">
      <c r="G266" s="74"/>
      <c r="H266" s="74"/>
      <c r="I266" s="74"/>
    </row>
    <row r="267" spans="7:9" ht="12.75">
      <c r="G267" s="74"/>
      <c r="H267" s="74"/>
      <c r="I267" s="74"/>
    </row>
    <row r="268" spans="7:9" ht="12.75">
      <c r="G268" s="74"/>
      <c r="H268" s="74"/>
      <c r="I268" s="74"/>
    </row>
    <row r="269" spans="7:9" ht="12.75">
      <c r="G269" s="74"/>
      <c r="H269" s="74"/>
      <c r="I269" s="74"/>
    </row>
    <row r="270" spans="7:9" ht="12.75">
      <c r="G270" s="74"/>
      <c r="H270" s="74"/>
      <c r="I270" s="74"/>
    </row>
    <row r="271" spans="7:9" ht="12.75">
      <c r="G271" s="8"/>
      <c r="H271" s="8"/>
      <c r="I271" s="8"/>
    </row>
    <row r="272" spans="7:9" ht="12.75">
      <c r="G272" s="8"/>
      <c r="H272" s="8"/>
      <c r="I272" s="8"/>
    </row>
    <row r="273" spans="7:9" ht="12.75">
      <c r="G273" s="8"/>
      <c r="H273" s="8"/>
      <c r="I273" s="8"/>
    </row>
    <row r="274" spans="7:9" ht="12.75">
      <c r="G274" s="8"/>
      <c r="H274" s="8"/>
      <c r="I274" s="8"/>
    </row>
    <row r="275" spans="7:9" ht="12.75">
      <c r="G275" s="8"/>
      <c r="H275" s="8"/>
      <c r="I275" s="8"/>
    </row>
    <row r="276" spans="7:9" ht="12.75">
      <c r="G276" s="8"/>
      <c r="H276" s="8"/>
      <c r="I276" s="8"/>
    </row>
    <row r="277" spans="7:9" ht="12.75">
      <c r="G277" s="8"/>
      <c r="H277" s="8"/>
      <c r="I277" s="8"/>
    </row>
    <row r="278" spans="7:9" ht="12.75">
      <c r="G278" s="8"/>
      <c r="H278" s="8"/>
      <c r="I278" s="8"/>
    </row>
    <row r="279" spans="7:9" ht="12.75">
      <c r="G279" s="8"/>
      <c r="H279" s="8"/>
      <c r="I279" s="8"/>
    </row>
    <row r="280" spans="7:9" ht="12.75">
      <c r="G280" s="8"/>
      <c r="H280" s="8"/>
      <c r="I280" s="8"/>
    </row>
    <row r="281" spans="7:9" ht="12.75">
      <c r="G281" s="8"/>
      <c r="H281" s="8"/>
      <c r="I281" s="8"/>
    </row>
    <row r="282" spans="7:9" ht="12.75">
      <c r="G282" s="8"/>
      <c r="H282" s="8"/>
      <c r="I282" s="8"/>
    </row>
    <row r="283" spans="7:9" ht="12.75">
      <c r="G283" s="8"/>
      <c r="H283" s="8"/>
      <c r="I283" s="8"/>
    </row>
    <row r="284" spans="7:9" ht="12.75">
      <c r="G284" s="8"/>
      <c r="H284" s="8"/>
      <c r="I284" s="8"/>
    </row>
    <row r="285" spans="7:9" ht="12.75">
      <c r="G285" s="8"/>
      <c r="H285" s="8"/>
      <c r="I285" s="8"/>
    </row>
    <row r="286" spans="7:9" ht="12.75">
      <c r="G286" s="8"/>
      <c r="H286" s="8"/>
      <c r="I286" s="8"/>
    </row>
    <row r="287" spans="7:9" ht="12.75">
      <c r="G287" s="8"/>
      <c r="H287" s="8"/>
      <c r="I287" s="8"/>
    </row>
    <row r="288" spans="7:9" ht="12.75">
      <c r="G288" s="8"/>
      <c r="H288" s="8"/>
      <c r="I288" s="8"/>
    </row>
    <row r="289" spans="7:9" ht="12.75">
      <c r="G289" s="8"/>
      <c r="H289" s="8"/>
      <c r="I289" s="8"/>
    </row>
    <row r="290" spans="7:9" ht="12.75">
      <c r="G290" s="8"/>
      <c r="H290" s="8"/>
      <c r="I290" s="8"/>
    </row>
    <row r="291" spans="7:9" ht="12.75">
      <c r="G291" s="8"/>
      <c r="H291" s="8"/>
      <c r="I291" s="8"/>
    </row>
    <row r="292" spans="7:9" ht="12.75">
      <c r="G292" s="8"/>
      <c r="H292" s="8"/>
      <c r="I292" s="8"/>
    </row>
    <row r="293" spans="7:9" ht="12.75">
      <c r="G293" s="8"/>
      <c r="H293" s="8"/>
      <c r="I293" s="8"/>
    </row>
    <row r="294" spans="1:9" ht="12.75">
      <c r="A294" s="2"/>
      <c r="B294" s="2"/>
      <c r="C294" s="2"/>
      <c r="D294" s="2"/>
      <c r="E294" s="2"/>
      <c r="F294" s="2"/>
      <c r="G294" s="8"/>
      <c r="H294" s="8"/>
      <c r="I294" s="8"/>
    </row>
    <row r="295" spans="7:9" ht="12.75">
      <c r="G295" s="8"/>
      <c r="H295" s="8"/>
      <c r="I295" s="8"/>
    </row>
    <row r="296" spans="7:9" ht="12.75">
      <c r="G296" s="8"/>
      <c r="H296" s="8"/>
      <c r="I296" s="8"/>
    </row>
    <row r="297" spans="7:9" ht="12.75">
      <c r="G297" s="8"/>
      <c r="H297" s="8"/>
      <c r="I297" s="8"/>
    </row>
    <row r="298" spans="7:9" ht="12.75">
      <c r="G298" s="8"/>
      <c r="H298" s="8"/>
      <c r="I298" s="8"/>
    </row>
    <row r="299" spans="1:9" ht="12.75">
      <c r="A299" s="2"/>
      <c r="B299" s="2"/>
      <c r="C299" s="2"/>
      <c r="D299" s="2"/>
      <c r="E299" s="2"/>
      <c r="F299" s="2"/>
      <c r="G299" s="8"/>
      <c r="H299" s="8"/>
      <c r="I299" s="8"/>
    </row>
    <row r="300" spans="7:9" ht="12.75">
      <c r="G300" s="8"/>
      <c r="H300" s="8"/>
      <c r="I300" s="8"/>
    </row>
    <row r="301" spans="7:9" ht="12.75">
      <c r="G301" s="8"/>
      <c r="H301" s="8"/>
      <c r="I301" s="8"/>
    </row>
    <row r="302" spans="7:9" ht="12.75">
      <c r="G302" s="8"/>
      <c r="H302" s="8"/>
      <c r="I302" s="8"/>
    </row>
    <row r="303" spans="7:9" ht="12.75">
      <c r="G303" s="8"/>
      <c r="H303" s="8"/>
      <c r="I303" s="8"/>
    </row>
    <row r="304" spans="7:9" ht="12.75">
      <c r="G304" s="8"/>
      <c r="H304" s="8"/>
      <c r="I304" s="8"/>
    </row>
    <row r="305" spans="7:9" ht="12.75">
      <c r="G305" s="8"/>
      <c r="H305" s="8"/>
      <c r="I305" s="8"/>
    </row>
    <row r="306" spans="7:9" ht="12.75">
      <c r="G306" s="8"/>
      <c r="H306" s="8"/>
      <c r="I306" s="8"/>
    </row>
    <row r="307" spans="1:9" ht="12.75">
      <c r="A307" s="2"/>
      <c r="B307" s="2"/>
      <c r="C307" s="2"/>
      <c r="D307" s="2"/>
      <c r="G307" s="8"/>
      <c r="H307" s="8"/>
      <c r="I307" s="8"/>
    </row>
    <row r="308" spans="1:9" ht="12.75">
      <c r="A308" s="3"/>
      <c r="B308" s="3"/>
      <c r="C308" s="3"/>
      <c r="D308" s="3"/>
      <c r="G308" s="8"/>
      <c r="H308" s="8"/>
      <c r="I308" s="8"/>
    </row>
    <row r="309" spans="1:9" ht="12.75">
      <c r="A309" s="3"/>
      <c r="B309" s="3"/>
      <c r="C309" s="3"/>
      <c r="D309" s="3"/>
      <c r="G309" s="8"/>
      <c r="H309" s="8"/>
      <c r="I309" s="8"/>
    </row>
    <row r="310" spans="7:9" ht="12.75">
      <c r="G310" s="8"/>
      <c r="H310" s="8"/>
      <c r="I310" s="8"/>
    </row>
    <row r="311" spans="7:9" ht="12.75">
      <c r="G311" s="8"/>
      <c r="H311" s="8"/>
      <c r="I311" s="8"/>
    </row>
    <row r="312" spans="1:9" ht="12.75">
      <c r="A312" s="2"/>
      <c r="G312" s="8"/>
      <c r="H312" s="8"/>
      <c r="I312" s="8"/>
    </row>
    <row r="313" spans="7:9" ht="12.75">
      <c r="G313" s="8"/>
      <c r="H313" s="8"/>
      <c r="I313" s="8"/>
    </row>
    <row r="314" spans="7:9" ht="12.75">
      <c r="G314" s="8"/>
      <c r="H314" s="8"/>
      <c r="I314" s="8"/>
    </row>
    <row r="315" spans="7:9" ht="12.75">
      <c r="G315" s="8"/>
      <c r="H315" s="8"/>
      <c r="I315" s="8"/>
    </row>
    <row r="316" spans="7:9" ht="12.75">
      <c r="G316" s="8"/>
      <c r="H316" s="8"/>
      <c r="I316" s="8"/>
    </row>
    <row r="317" spans="7:9" ht="12.75">
      <c r="G317" s="8"/>
      <c r="H317" s="8"/>
      <c r="I317" s="8"/>
    </row>
    <row r="318" spans="7:9" ht="12.75">
      <c r="G318" s="8"/>
      <c r="H318" s="8"/>
      <c r="I318" s="8"/>
    </row>
    <row r="319" spans="7:9" ht="12.75">
      <c r="G319" s="8"/>
      <c r="H319" s="8"/>
      <c r="I319" s="8"/>
    </row>
    <row r="320" spans="7:9" ht="12.75">
      <c r="G320" s="8"/>
      <c r="H320" s="8"/>
      <c r="I320" s="8"/>
    </row>
    <row r="321" spans="7:9" ht="12.75">
      <c r="G321" s="8"/>
      <c r="H321" s="8"/>
      <c r="I321" s="8"/>
    </row>
  </sheetData>
  <sheetProtection/>
  <mergeCells count="174">
    <mergeCell ref="C177:E177"/>
    <mergeCell ref="A178:E178"/>
    <mergeCell ref="C179:E179"/>
    <mergeCell ref="A180:E180"/>
    <mergeCell ref="C172:E172"/>
    <mergeCell ref="A173:C173"/>
    <mergeCell ref="D173:E173"/>
    <mergeCell ref="C174:E174"/>
    <mergeCell ref="C175:E175"/>
    <mergeCell ref="C176:E176"/>
    <mergeCell ref="C166:E166"/>
    <mergeCell ref="C167:E167"/>
    <mergeCell ref="C168:E168"/>
    <mergeCell ref="A169:E169"/>
    <mergeCell ref="C170:E170"/>
    <mergeCell ref="A171:E171"/>
    <mergeCell ref="C157:E157"/>
    <mergeCell ref="C158:E158"/>
    <mergeCell ref="C159:E159"/>
    <mergeCell ref="C163:E163"/>
    <mergeCell ref="C164:E164"/>
    <mergeCell ref="C165:E165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A142:E142"/>
    <mergeCell ref="C143:E143"/>
    <mergeCell ref="A144:C144"/>
    <mergeCell ref="D144:E144"/>
    <mergeCell ref="C129:E129"/>
    <mergeCell ref="C130:E130"/>
    <mergeCell ref="C134:E134"/>
    <mergeCell ref="C135:E135"/>
    <mergeCell ref="C137:E137"/>
    <mergeCell ref="C138:E138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8:E98"/>
    <mergeCell ref="C100:E100"/>
    <mergeCell ref="C101:E101"/>
    <mergeCell ref="C102:E102"/>
    <mergeCell ref="C103:E103"/>
    <mergeCell ref="C104:E104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A45:E45"/>
    <mergeCell ref="C46:E46"/>
    <mergeCell ref="A47:E47"/>
    <mergeCell ref="C48:E48"/>
    <mergeCell ref="A49:C49"/>
    <mergeCell ref="D49:E49"/>
    <mergeCell ref="C38:E38"/>
    <mergeCell ref="C39:E39"/>
    <mergeCell ref="C40:E40"/>
    <mergeCell ref="C41:E41"/>
    <mergeCell ref="C42:E42"/>
    <mergeCell ref="A43:E43"/>
    <mergeCell ref="A33:E33"/>
    <mergeCell ref="A34:E34"/>
    <mergeCell ref="A35:C35"/>
    <mergeCell ref="D35:E35"/>
    <mergeCell ref="C36:E36"/>
    <mergeCell ref="C37:E37"/>
    <mergeCell ref="C27:E27"/>
    <mergeCell ref="C28:E28"/>
    <mergeCell ref="C29:E29"/>
    <mergeCell ref="C30:E30"/>
    <mergeCell ref="A31:E31"/>
    <mergeCell ref="A32:E32"/>
    <mergeCell ref="A22:E22"/>
    <mergeCell ref="C23:E23"/>
    <mergeCell ref="A24:C24"/>
    <mergeCell ref="D24:E24"/>
    <mergeCell ref="C25:E25"/>
    <mergeCell ref="C26:E26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C13:E13"/>
    <mergeCell ref="C14:E14"/>
    <mergeCell ref="C15:E15"/>
    <mergeCell ref="A5:E5"/>
    <mergeCell ref="C6:E6"/>
    <mergeCell ref="A7:C7"/>
    <mergeCell ref="D7:E7"/>
    <mergeCell ref="C8:E8"/>
    <mergeCell ref="C9:E9"/>
  </mergeCells>
  <printOptions/>
  <pageMargins left="0.7875" right="0.7875" top="0.5902777777777778" bottom="0.5902777777777778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SMOLKOVÁ Alžbeta</cp:lastModifiedBy>
  <cp:lastPrinted>2016-01-05T12:52:55Z</cp:lastPrinted>
  <dcterms:created xsi:type="dcterms:W3CDTF">2008-11-03T08:43:18Z</dcterms:created>
  <dcterms:modified xsi:type="dcterms:W3CDTF">2016-01-29T08:02:51Z</dcterms:modified>
  <cp:category/>
  <cp:version/>
  <cp:contentType/>
  <cp:contentStatus/>
  <cp:revision>1</cp:revision>
</cp:coreProperties>
</file>